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omments/comment1.xml" ContentType="application/vnd.openxmlformats-officedocument.spreadsheetml.comments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Как пользоваться" sheetId="1" state="visible" r:id="rId1"/>
    <sheet xmlns:r="http://schemas.openxmlformats.org/officeDocument/2006/relationships" name="Пени по уставу" sheetId="2" state="visible" r:id="rId2"/>
    <sheet xmlns:r="http://schemas.openxmlformats.org/officeDocument/2006/relationships" name="Проценты 395 ГК" sheetId="3" state="visible" r:id="rId3"/>
    <sheet xmlns:r="http://schemas.openxmlformats.org/officeDocument/2006/relationships" name="Ключевая ставка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6">
    <numFmt numFmtId="164" formatCode="0.000%"/>
    <numFmt numFmtId="165" formatCode="yyyy-mm-dd"/>
    <numFmt numFmtId="166" formatCode="DD.MM.YYYY"/>
    <numFmt numFmtId="167" formatCode="#,##0.00&quot; ₽&quot;;-#,##0.00&quot; ₽&quot;;&quot;–&quot;"/>
    <numFmt numFmtId="168" formatCode="DD.MM.YYYY;;;"/>
    <numFmt numFmtId="169" formatCode="[=1]&quot;&quot;;0"/>
  </numFmts>
  <fonts count="6">
    <font>
      <name val="Calibri"/>
      <family val="2"/>
      <color theme="1"/>
      <sz val="11"/>
      <scheme val="minor"/>
    </font>
    <font>
      <name val="Arial"/>
      <b val="1"/>
      <sz val="15"/>
    </font>
    <font>
      <name val="Arial"/>
      <i val="1"/>
      <color rgb="00666666"/>
      <sz val="10"/>
    </font>
    <font>
      <name val="Arial"/>
      <sz val="11"/>
    </font>
    <font>
      <name val="Arial"/>
      <b val="1"/>
      <sz val="11"/>
    </font>
    <font>
      <name val="Arial"/>
      <color rgb="000000FF"/>
      <sz val="11"/>
    </font>
  </fonts>
  <fills count="5">
    <fill>
      <patternFill/>
    </fill>
    <fill>
      <patternFill patternType="gray125"/>
    </fill>
    <fill>
      <patternFill patternType="solid">
        <fgColor rgb="00FFF2B3"/>
      </patternFill>
    </fill>
    <fill>
      <patternFill patternType="solid">
        <fgColor rgb="00E6EEDF"/>
      </patternFill>
    </fill>
    <fill>
      <patternFill patternType="solid">
        <fgColor rgb="00F1EDE3"/>
      </patternFill>
    </fill>
  </fills>
  <borders count="2">
    <border>
      <left/>
      <right/>
      <top/>
      <bottom/>
      <diagonal/>
    </border>
    <border>
      <left style="thin">
        <color rgb="00C9C2B0"/>
      </left>
      <right style="thin">
        <color rgb="00C9C2B0"/>
      </right>
      <top style="thin">
        <color rgb="00C9C2B0"/>
      </top>
      <bottom style="thin">
        <color rgb="00C9C2B0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64" fontId="5" fillId="2" borderId="1" pivotButton="0" quotePrefix="0" xfId="0"/>
    <xf numFmtId="9" fontId="5" fillId="2" borderId="1" pivotButton="0" quotePrefix="0" xfId="0"/>
    <xf numFmtId="166" fontId="5" fillId="2" borderId="1" pivotButton="0" quotePrefix="0" xfId="0"/>
    <xf numFmtId="0" fontId="4" fillId="3" borderId="1" applyAlignment="1" pivotButton="0" quotePrefix="0" xfId="0">
      <alignment vertical="center" wrapText="1"/>
    </xf>
    <xf numFmtId="0" fontId="5" fillId="2" borderId="1" pivotButton="0" quotePrefix="0" xfId="0"/>
    <xf numFmtId="167" fontId="5" fillId="2" borderId="1" pivotButton="0" quotePrefix="0" xfId="0"/>
    <xf numFmtId="1" fontId="3" fillId="0" borderId="1" pivotButton="0" quotePrefix="0" xfId="0"/>
    <xf numFmtId="167" fontId="3" fillId="0" borderId="1" pivotButton="0" quotePrefix="0" xfId="0"/>
    <xf numFmtId="0" fontId="4" fillId="4" borderId="1" pivotButton="0" quotePrefix="0" xfId="0"/>
    <xf numFmtId="167" fontId="4" fillId="4" borderId="1" pivotButton="0" quotePrefix="0" xfId="0"/>
    <xf numFmtId="0" fontId="0" fillId="4" borderId="1" pivotButton="0" quotePrefix="0" xfId="0"/>
    <xf numFmtId="167" fontId="4" fillId="0" borderId="1" pivotButton="0" quotePrefix="0" xfId="0"/>
    <xf numFmtId="2" fontId="5" fillId="2" borderId="1" pivotButton="0" quotePrefix="0" xfId="0"/>
    <xf numFmtId="168" fontId="3" fillId="0" borderId="1" pivotButton="0" quotePrefix="0" xfId="0"/>
    <xf numFmtId="169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omments/comment1.xml><?xml version="1.0" encoding="utf-8"?>
<comments xmlns="http://schemas.openxmlformats.org/spreadsheetml/2006/main">
  <authors>
    <author>Алпатыч</author>
  </authors>
  <commentList>
    <comment ref="B3" authorId="0" shapeId="0">
      <text>
        <t>Из устава. 0,1 % в день — частый вариант.</t>
      </text>
    </comment>
    <comment ref="B4" authorId="0" shapeId="0">
      <text>
        <t>Из устава. Нет потолка в уставе — оставьте ячейку пустой.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5"/>
  <sheetViews>
    <sheetView showGridLines="0"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Расчёт пеней и процентов по долгу садовода — СНТ, ТСН, ДНП</t>
        </is>
      </c>
    </row>
    <row r="2">
      <c r="A2" s="2" t="inlineStr">
        <is>
          <t>Шаблон блога Алпатыча: alpatych.ru/blog/peni-snt/</t>
        </is>
      </c>
    </row>
    <row r="3">
      <c r="A3" s="3" t="inlineStr"/>
    </row>
    <row r="4">
      <c r="A4" s="4" t="inlineStr">
        <is>
          <t>Что заполнять</t>
        </is>
      </c>
    </row>
    <row r="5">
      <c r="A5" s="3" t="inlineStr">
        <is>
          <t>• Жёлтые ячейки с синими цифрами — ваши данные. Остальное считается само, формулы не трогайте.</t>
        </is>
      </c>
    </row>
    <row r="6">
      <c r="A6" s="3" t="inlineStr">
        <is>
          <t>• Лист «Пени по уставу» — для членов товарищества: ставка и потолок пени — из вашего устава.</t>
        </is>
      </c>
    </row>
    <row r="7">
      <c r="A7" s="3" t="inlineStr">
        <is>
          <t>• Лист «Проценты 395 ГК» — для садоводов без членства: пени по уставу к ним не применяются,</t>
        </is>
      </c>
    </row>
    <row r="8">
      <c r="A8" s="3" t="inlineStr">
        <is>
          <t xml:space="preserve">  на просрочку начисляют проценты по ключевой ставке Банка России (ст. 395 ГК РФ).</t>
        </is>
      </c>
    </row>
    <row r="9">
      <c r="A9" s="3" t="inlineStr">
        <is>
          <t>• Лист «Ключевая ставка» — история ставки ЦБ. Новое решение ЦБ — добавьте строку внизу.</t>
        </is>
      </c>
    </row>
    <row r="10">
      <c r="A10" s="3" t="inlineStr"/>
    </row>
    <row r="11">
      <c r="A11" s="4" t="inlineStr">
        <is>
          <t>Как вносить начисления</t>
        </is>
      </c>
    </row>
    <row r="12">
      <c r="A12" s="3" t="inlineStr">
        <is>
          <t>• Одна строка — одно начисление: членский взнос за месяц, целевой взнос, электроэнергия.</t>
        </is>
      </c>
    </row>
    <row r="13">
      <c r="A13" s="3" t="inlineStr">
        <is>
          <t>• Срок оплаты — из устава или решения собрания (например, 20-е число следующего месяца).</t>
        </is>
      </c>
    </row>
    <row r="14">
      <c r="A14" s="3" t="inlineStr">
        <is>
          <t>• Дата оплаты пустая — долг не оплачен, пени считаются по дату расчёта.</t>
        </is>
      </c>
    </row>
    <row r="15">
      <c r="A15" s="3" t="inlineStr">
        <is>
          <t>• Оплатили частями — разбейте начисление на строки: оплаченная часть с датой оплаты, остаток отдельно.</t>
        </is>
      </c>
    </row>
    <row r="16">
      <c r="A16" s="3" t="inlineStr"/>
    </row>
    <row r="17">
      <c r="A17" s="4" t="inlineStr">
        <is>
          <t>Как считается</t>
        </is>
      </c>
    </row>
    <row r="18">
      <c r="A18" s="3" t="inlineStr">
        <is>
          <t>• Дни просрочки — со дня после срока оплаты по день оплаты включительно (или по дату расчёта).</t>
        </is>
      </c>
    </row>
    <row r="19">
      <c r="A19" s="3" t="inlineStr">
        <is>
          <t>• Пени = сумма × ставка в день × дни. Если в уставе есть потолок — пени не больше потолка.</t>
        </is>
      </c>
    </row>
    <row r="20">
      <c r="A20" s="3" t="inlineStr">
        <is>
          <t>• Проценты 395 ГК = сумма × ключевая ставка / дней в году × дни — по каждому периоду ставки.</t>
        </is>
      </c>
    </row>
    <row r="21">
      <c r="A21" s="3" t="inlineStr"/>
    </row>
    <row r="22">
      <c r="A22" s="4" t="inlineStr">
        <is>
          <t>Важно</t>
        </is>
      </c>
    </row>
    <row r="23">
      <c r="A23" s="3" t="inlineStr">
        <is>
          <t>• Шаблон — для проверки и подготовки расчёта. Перед судом сверьте ставку, сроки и даты с уставом</t>
        </is>
      </c>
    </row>
    <row r="24">
      <c r="A24" s="3" t="inlineStr">
        <is>
          <t xml:space="preserve">  и решениями собрания; суд вправе снизить неустойку (ст. 333 ГК РФ).</t>
        </is>
      </c>
    </row>
    <row r="25">
      <c r="A25" s="3" t="inlineStr">
        <is>
          <t>• В первых строках — пример. Сотрите его и внесите свои начисления.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39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34" customWidth="1" min="1" max="1"/>
    <col width="14" customWidth="1" min="2" max="2"/>
    <col width="14" customWidth="1" min="3" max="3"/>
    <col width="20" customWidth="1" min="4" max="4"/>
    <col width="14" customWidth="1" min="5" max="5"/>
    <col width="14" customWidth="1" min="6" max="6"/>
  </cols>
  <sheetData>
    <row r="1">
      <c r="A1" s="1" t="inlineStr">
        <is>
          <t>Пени по уставу — члены товарищества</t>
        </is>
      </c>
    </row>
    <row r="3">
      <c r="A3" s="3" t="inlineStr">
        <is>
          <t>Ставка пени, % в день</t>
        </is>
      </c>
      <c r="B3" s="5" t="n">
        <v>0.001</v>
      </c>
      <c r="C3" s="2" t="inlineStr">
        <is>
          <t>← из устава</t>
        </is>
      </c>
    </row>
    <row r="4">
      <c r="A4" s="3" t="inlineStr">
        <is>
          <t>Потолок пени, % от суммы долга</t>
        </is>
      </c>
      <c r="B4" s="6" t="n">
        <v>1</v>
      </c>
      <c r="C4" s="2" t="inlineStr">
        <is>
          <t>← пусто, если потолка нет</t>
        </is>
      </c>
    </row>
    <row r="5">
      <c r="A5" s="3" t="inlineStr">
        <is>
          <t>Дата расчёта</t>
        </is>
      </c>
      <c r="B5" s="7" t="n">
        <v>46314</v>
      </c>
      <c r="C5" s="2" t="inlineStr">
        <is>
          <t>← по какой день считать неоплаченное</t>
        </is>
      </c>
    </row>
    <row r="7" ht="32" customHeight="1">
      <c r="A7" s="8" t="inlineStr">
        <is>
          <t>Начисление</t>
        </is>
      </c>
      <c r="B7" s="8" t="inlineStr">
        <is>
          <t>Сумма, ₽</t>
        </is>
      </c>
      <c r="C7" s="8" t="inlineStr">
        <is>
          <t>Срок оплаты</t>
        </is>
      </c>
      <c r="D7" s="8" t="inlineStr">
        <is>
          <t>Дата оплаты
(пусто — не оплачено)</t>
        </is>
      </c>
      <c r="E7" s="8" t="inlineStr">
        <is>
          <t>Дней просрочки</t>
        </is>
      </c>
      <c r="F7" s="8" t="inlineStr">
        <is>
          <t>Пени, ₽</t>
        </is>
      </c>
    </row>
    <row r="8">
      <c r="A8" s="9" t="inlineStr">
        <is>
          <t>Членский взнос, июль 2026</t>
        </is>
      </c>
      <c r="B8" s="10" t="n">
        <v>4300</v>
      </c>
      <c r="C8" s="7" t="n">
        <v>46254</v>
      </c>
      <c r="D8" s="7" t="n">
        <v>46314</v>
      </c>
      <c r="E8" s="11">
        <f>IF(OR(B8="",C8=""),"",MAX(0,IF(D8="",$B$5,D8)-C8))</f>
        <v/>
      </c>
      <c r="F8" s="12">
        <f>IF(E8="","",IF($B$4="",B8*$B$3*E8,MIN(B8*$B$3*E8,B8*$B$4)))</f>
        <v/>
      </c>
    </row>
    <row r="9">
      <c r="A9" s="9" t="inlineStr">
        <is>
          <t>Членский взнос, август 2026</t>
        </is>
      </c>
      <c r="B9" s="10" t="n">
        <v>4300</v>
      </c>
      <c r="C9" s="7" t="n">
        <v>46285</v>
      </c>
      <c r="D9" s="7" t="n"/>
      <c r="E9" s="11">
        <f>IF(OR(B9="",C9=""),"",MAX(0,IF(D9="",$B$5,D9)-C9))</f>
        <v/>
      </c>
      <c r="F9" s="12">
        <f>IF(E9="","",IF($B$4="",B9*$B$3*E9,MIN(B9*$B$3*E9,B9*$B$4)))</f>
        <v/>
      </c>
    </row>
    <row r="10">
      <c r="A10" s="9" t="inlineStr">
        <is>
          <t>Электроэнергия, август 2026</t>
        </is>
      </c>
      <c r="B10" s="10" t="n">
        <v>1310</v>
      </c>
      <c r="C10" s="7" t="n">
        <v>46285</v>
      </c>
      <c r="D10" s="7" t="n"/>
      <c r="E10" s="11">
        <f>IF(OR(B10="",C10=""),"",MAX(0,IF(D10="",$B$5,D10)-C10))</f>
        <v/>
      </c>
      <c r="F10" s="12">
        <f>IF(E10="","",IF($B$4="",B10*$B$3*E10,MIN(B10*$B$3*E10,B10*$B$4)))</f>
        <v/>
      </c>
    </row>
    <row r="11">
      <c r="A11" s="9" t="n"/>
      <c r="B11" s="10" t="n"/>
      <c r="C11" s="7" t="n"/>
      <c r="D11" s="7" t="n"/>
      <c r="E11" s="11">
        <f>IF(OR(B11="",C11=""),"",MAX(0,IF(D11="",$B$5,D11)-C11))</f>
        <v/>
      </c>
      <c r="F11" s="12">
        <f>IF(E11="","",IF($B$4="",B11*$B$3*E11,MIN(B11*$B$3*E11,B11*$B$4)))</f>
        <v/>
      </c>
    </row>
    <row r="12">
      <c r="A12" s="9" t="n"/>
      <c r="B12" s="10" t="n"/>
      <c r="C12" s="7" t="n"/>
      <c r="D12" s="7" t="n"/>
      <c r="E12" s="11">
        <f>IF(OR(B12="",C12=""),"",MAX(0,IF(D12="",$B$5,D12)-C12))</f>
        <v/>
      </c>
      <c r="F12" s="12">
        <f>IF(E12="","",IF($B$4="",B12*$B$3*E12,MIN(B12*$B$3*E12,B12*$B$4)))</f>
        <v/>
      </c>
    </row>
    <row r="13">
      <c r="A13" s="9" t="n"/>
      <c r="B13" s="10" t="n"/>
      <c r="C13" s="7" t="n"/>
      <c r="D13" s="7" t="n"/>
      <c r="E13" s="11">
        <f>IF(OR(B13="",C13=""),"",MAX(0,IF(D13="",$B$5,D13)-C13))</f>
        <v/>
      </c>
      <c r="F13" s="12">
        <f>IF(E13="","",IF($B$4="",B13*$B$3*E13,MIN(B13*$B$3*E13,B13*$B$4)))</f>
        <v/>
      </c>
    </row>
    <row r="14">
      <c r="A14" s="9" t="n"/>
      <c r="B14" s="10" t="n"/>
      <c r="C14" s="7" t="n"/>
      <c r="D14" s="7" t="n"/>
      <c r="E14" s="11">
        <f>IF(OR(B14="",C14=""),"",MAX(0,IF(D14="",$B$5,D14)-C14))</f>
        <v/>
      </c>
      <c r="F14" s="12">
        <f>IF(E14="","",IF($B$4="",B14*$B$3*E14,MIN(B14*$B$3*E14,B14*$B$4)))</f>
        <v/>
      </c>
    </row>
    <row r="15">
      <c r="A15" s="9" t="n"/>
      <c r="B15" s="10" t="n"/>
      <c r="C15" s="7" t="n"/>
      <c r="D15" s="7" t="n"/>
      <c r="E15" s="11">
        <f>IF(OR(B15="",C15=""),"",MAX(0,IF(D15="",$B$5,D15)-C15))</f>
        <v/>
      </c>
      <c r="F15" s="12">
        <f>IF(E15="","",IF($B$4="",B15*$B$3*E15,MIN(B15*$B$3*E15,B15*$B$4)))</f>
        <v/>
      </c>
    </row>
    <row r="16">
      <c r="A16" s="9" t="n"/>
      <c r="B16" s="10" t="n"/>
      <c r="C16" s="7" t="n"/>
      <c r="D16" s="7" t="n"/>
      <c r="E16" s="11">
        <f>IF(OR(B16="",C16=""),"",MAX(0,IF(D16="",$B$5,D16)-C16))</f>
        <v/>
      </c>
      <c r="F16" s="12">
        <f>IF(E16="","",IF($B$4="",B16*$B$3*E16,MIN(B16*$B$3*E16,B16*$B$4)))</f>
        <v/>
      </c>
    </row>
    <row r="17">
      <c r="A17" s="9" t="n"/>
      <c r="B17" s="10" t="n"/>
      <c r="C17" s="7" t="n"/>
      <c r="D17" s="7" t="n"/>
      <c r="E17" s="11">
        <f>IF(OR(B17="",C17=""),"",MAX(0,IF(D17="",$B$5,D17)-C17))</f>
        <v/>
      </c>
      <c r="F17" s="12">
        <f>IF(E17="","",IF($B$4="",B17*$B$3*E17,MIN(B17*$B$3*E17,B17*$B$4)))</f>
        <v/>
      </c>
    </row>
    <row r="18">
      <c r="A18" s="9" t="n"/>
      <c r="B18" s="10" t="n"/>
      <c r="C18" s="7" t="n"/>
      <c r="D18" s="7" t="n"/>
      <c r="E18" s="11">
        <f>IF(OR(B18="",C18=""),"",MAX(0,IF(D18="",$B$5,D18)-C18))</f>
        <v/>
      </c>
      <c r="F18" s="12">
        <f>IF(E18="","",IF($B$4="",B18*$B$3*E18,MIN(B18*$B$3*E18,B18*$B$4)))</f>
        <v/>
      </c>
    </row>
    <row r="19">
      <c r="A19" s="9" t="n"/>
      <c r="B19" s="10" t="n"/>
      <c r="C19" s="7" t="n"/>
      <c r="D19" s="7" t="n"/>
      <c r="E19" s="11">
        <f>IF(OR(B19="",C19=""),"",MAX(0,IF(D19="",$B$5,D19)-C19))</f>
        <v/>
      </c>
      <c r="F19" s="12">
        <f>IF(E19="","",IF($B$4="",B19*$B$3*E19,MIN(B19*$B$3*E19,B19*$B$4)))</f>
        <v/>
      </c>
    </row>
    <row r="20">
      <c r="A20" s="9" t="n"/>
      <c r="B20" s="10" t="n"/>
      <c r="C20" s="7" t="n"/>
      <c r="D20" s="7" t="n"/>
      <c r="E20" s="11">
        <f>IF(OR(B20="",C20=""),"",MAX(0,IF(D20="",$B$5,D20)-C20))</f>
        <v/>
      </c>
      <c r="F20" s="12">
        <f>IF(E20="","",IF($B$4="",B20*$B$3*E20,MIN(B20*$B$3*E20,B20*$B$4)))</f>
        <v/>
      </c>
    </row>
    <row r="21">
      <c r="A21" s="9" t="n"/>
      <c r="B21" s="10" t="n"/>
      <c r="C21" s="7" t="n"/>
      <c r="D21" s="7" t="n"/>
      <c r="E21" s="11">
        <f>IF(OR(B21="",C21=""),"",MAX(0,IF(D21="",$B$5,D21)-C21))</f>
        <v/>
      </c>
      <c r="F21" s="12">
        <f>IF(E21="","",IF($B$4="",B21*$B$3*E21,MIN(B21*$B$3*E21,B21*$B$4)))</f>
        <v/>
      </c>
    </row>
    <row r="22">
      <c r="A22" s="9" t="n"/>
      <c r="B22" s="10" t="n"/>
      <c r="C22" s="7" t="n"/>
      <c r="D22" s="7" t="n"/>
      <c r="E22" s="11">
        <f>IF(OR(B22="",C22=""),"",MAX(0,IF(D22="",$B$5,D22)-C22))</f>
        <v/>
      </c>
      <c r="F22" s="12">
        <f>IF(E22="","",IF($B$4="",B22*$B$3*E22,MIN(B22*$B$3*E22,B22*$B$4)))</f>
        <v/>
      </c>
    </row>
    <row r="23">
      <c r="A23" s="9" t="n"/>
      <c r="B23" s="10" t="n"/>
      <c r="C23" s="7" t="n"/>
      <c r="D23" s="7" t="n"/>
      <c r="E23" s="11">
        <f>IF(OR(B23="",C23=""),"",MAX(0,IF(D23="",$B$5,D23)-C23))</f>
        <v/>
      </c>
      <c r="F23" s="12">
        <f>IF(E23="","",IF($B$4="",B23*$B$3*E23,MIN(B23*$B$3*E23,B23*$B$4)))</f>
        <v/>
      </c>
    </row>
    <row r="24">
      <c r="A24" s="9" t="n"/>
      <c r="B24" s="10" t="n"/>
      <c r="C24" s="7" t="n"/>
      <c r="D24" s="7" t="n"/>
      <c r="E24" s="11">
        <f>IF(OR(B24="",C24=""),"",MAX(0,IF(D24="",$B$5,D24)-C24))</f>
        <v/>
      </c>
      <c r="F24" s="12">
        <f>IF(E24="","",IF($B$4="",B24*$B$3*E24,MIN(B24*$B$3*E24,B24*$B$4)))</f>
        <v/>
      </c>
    </row>
    <row r="25">
      <c r="A25" s="9" t="n"/>
      <c r="B25" s="10" t="n"/>
      <c r="C25" s="7" t="n"/>
      <c r="D25" s="7" t="n"/>
      <c r="E25" s="11">
        <f>IF(OR(B25="",C25=""),"",MAX(0,IF(D25="",$B$5,D25)-C25))</f>
        <v/>
      </c>
      <c r="F25" s="12">
        <f>IF(E25="","",IF($B$4="",B25*$B$3*E25,MIN(B25*$B$3*E25,B25*$B$4)))</f>
        <v/>
      </c>
    </row>
    <row r="26">
      <c r="A26" s="9" t="n"/>
      <c r="B26" s="10" t="n"/>
      <c r="C26" s="7" t="n"/>
      <c r="D26" s="7" t="n"/>
      <c r="E26" s="11">
        <f>IF(OR(B26="",C26=""),"",MAX(0,IF(D26="",$B$5,D26)-C26))</f>
        <v/>
      </c>
      <c r="F26" s="12">
        <f>IF(E26="","",IF($B$4="",B26*$B$3*E26,MIN(B26*$B$3*E26,B26*$B$4)))</f>
        <v/>
      </c>
    </row>
    <row r="27">
      <c r="A27" s="9" t="n"/>
      <c r="B27" s="10" t="n"/>
      <c r="C27" s="7" t="n"/>
      <c r="D27" s="7" t="n"/>
      <c r="E27" s="11">
        <f>IF(OR(B27="",C27=""),"",MAX(0,IF(D27="",$B$5,D27)-C27))</f>
        <v/>
      </c>
      <c r="F27" s="12">
        <f>IF(E27="","",IF($B$4="",B27*$B$3*E27,MIN(B27*$B$3*E27,B27*$B$4)))</f>
        <v/>
      </c>
    </row>
    <row r="28">
      <c r="A28" s="9" t="n"/>
      <c r="B28" s="10" t="n"/>
      <c r="C28" s="7" t="n"/>
      <c r="D28" s="7" t="n"/>
      <c r="E28" s="11">
        <f>IF(OR(B28="",C28=""),"",MAX(0,IF(D28="",$B$5,D28)-C28))</f>
        <v/>
      </c>
      <c r="F28" s="12">
        <f>IF(E28="","",IF($B$4="",B28*$B$3*E28,MIN(B28*$B$3*E28,B28*$B$4)))</f>
        <v/>
      </c>
    </row>
    <row r="29">
      <c r="A29" s="9" t="n"/>
      <c r="B29" s="10" t="n"/>
      <c r="C29" s="7" t="n"/>
      <c r="D29" s="7" t="n"/>
      <c r="E29" s="11">
        <f>IF(OR(B29="",C29=""),"",MAX(0,IF(D29="",$B$5,D29)-C29))</f>
        <v/>
      </c>
      <c r="F29" s="12">
        <f>IF(E29="","",IF($B$4="",B29*$B$3*E29,MIN(B29*$B$3*E29,B29*$B$4)))</f>
        <v/>
      </c>
    </row>
    <row r="30">
      <c r="A30" s="9" t="n"/>
      <c r="B30" s="10" t="n"/>
      <c r="C30" s="7" t="n"/>
      <c r="D30" s="7" t="n"/>
      <c r="E30" s="11">
        <f>IF(OR(B30="",C30=""),"",MAX(0,IF(D30="",$B$5,D30)-C30))</f>
        <v/>
      </c>
      <c r="F30" s="12">
        <f>IF(E30="","",IF($B$4="",B30*$B$3*E30,MIN(B30*$B$3*E30,B30*$B$4)))</f>
        <v/>
      </c>
    </row>
    <row r="31">
      <c r="A31" s="9" t="n"/>
      <c r="B31" s="10" t="n"/>
      <c r="C31" s="7" t="n"/>
      <c r="D31" s="7" t="n"/>
      <c r="E31" s="11">
        <f>IF(OR(B31="",C31=""),"",MAX(0,IF(D31="",$B$5,D31)-C31))</f>
        <v/>
      </c>
      <c r="F31" s="12">
        <f>IF(E31="","",IF($B$4="",B31*$B$3*E31,MIN(B31*$B$3*E31,B31*$B$4)))</f>
        <v/>
      </c>
    </row>
    <row r="32">
      <c r="A32" s="9" t="n"/>
      <c r="B32" s="10" t="n"/>
      <c r="C32" s="7" t="n"/>
      <c r="D32" s="7" t="n"/>
      <c r="E32" s="11">
        <f>IF(OR(B32="",C32=""),"",MAX(0,IF(D32="",$B$5,D32)-C32))</f>
        <v/>
      </c>
      <c r="F32" s="12">
        <f>IF(E32="","",IF($B$4="",B32*$B$3*E32,MIN(B32*$B$3*E32,B32*$B$4)))</f>
        <v/>
      </c>
    </row>
    <row r="33">
      <c r="A33" s="9" t="n"/>
      <c r="B33" s="10" t="n"/>
      <c r="C33" s="7" t="n"/>
      <c r="D33" s="7" t="n"/>
      <c r="E33" s="11">
        <f>IF(OR(B33="",C33=""),"",MAX(0,IF(D33="",$B$5,D33)-C33))</f>
        <v/>
      </c>
      <c r="F33" s="12">
        <f>IF(E33="","",IF($B$4="",B33*$B$3*E33,MIN(B33*$B$3*E33,B33*$B$4)))</f>
        <v/>
      </c>
    </row>
    <row r="34">
      <c r="A34" s="9" t="n"/>
      <c r="B34" s="10" t="n"/>
      <c r="C34" s="7" t="n"/>
      <c r="D34" s="7" t="n"/>
      <c r="E34" s="11">
        <f>IF(OR(B34="",C34=""),"",MAX(0,IF(D34="",$B$5,D34)-C34))</f>
        <v/>
      </c>
      <c r="F34" s="12">
        <f>IF(E34="","",IF($B$4="",B34*$B$3*E34,MIN(B34*$B$3*E34,B34*$B$4)))</f>
        <v/>
      </c>
    </row>
    <row r="35">
      <c r="A35" s="9" t="n"/>
      <c r="B35" s="10" t="n"/>
      <c r="C35" s="7" t="n"/>
      <c r="D35" s="7" t="n"/>
      <c r="E35" s="11">
        <f>IF(OR(B35="",C35=""),"",MAX(0,IF(D35="",$B$5,D35)-C35))</f>
        <v/>
      </c>
      <c r="F35" s="12">
        <f>IF(E35="","",IF($B$4="",B35*$B$3*E35,MIN(B35*$B$3*E35,B35*$B$4)))</f>
        <v/>
      </c>
    </row>
    <row r="36">
      <c r="A36" s="9" t="n"/>
      <c r="B36" s="10" t="n"/>
      <c r="C36" s="7" t="n"/>
      <c r="D36" s="7" t="n"/>
      <c r="E36" s="11">
        <f>IF(OR(B36="",C36=""),"",MAX(0,IF(D36="",$B$5,D36)-C36))</f>
        <v/>
      </c>
      <c r="F36" s="12">
        <f>IF(E36="","",IF($B$4="",B36*$B$3*E36,MIN(B36*$B$3*E36,B36*$B$4)))</f>
        <v/>
      </c>
    </row>
    <row r="37">
      <c r="A37" s="9" t="n"/>
      <c r="B37" s="10" t="n"/>
      <c r="C37" s="7" t="n"/>
      <c r="D37" s="7" t="n"/>
      <c r="E37" s="11">
        <f>IF(OR(B37="",C37=""),"",MAX(0,IF(D37="",$B$5,D37)-C37))</f>
        <v/>
      </c>
      <c r="F37" s="12">
        <f>IF(E37="","",IF($B$4="",B37*$B$3*E37,MIN(B37*$B$3*E37,B37*$B$4)))</f>
        <v/>
      </c>
    </row>
    <row r="38">
      <c r="A38" s="13" t="inlineStr">
        <is>
          <t>Итого</t>
        </is>
      </c>
      <c r="B38" s="14">
        <f>SUM(B8:B37)</f>
        <v/>
      </c>
      <c r="C38" s="15" t="n"/>
      <c r="D38" s="15" t="n"/>
      <c r="E38" s="15" t="n"/>
      <c r="F38" s="14">
        <f>ROUND(SUM(F8:F37),2)</f>
        <v/>
      </c>
    </row>
    <row r="39">
      <c r="A39" s="4" t="inlineStr">
        <is>
          <t>Долг с пенями</t>
        </is>
      </c>
      <c r="F39" s="16">
        <f>SUMIFS(B8:B37,D8:D37,"")+F38</f>
        <v/>
      </c>
      <c r="G39" s="2" t="inlineStr">
        <is>
          <t>← неоплаченные суммы плюс все пени</t>
        </is>
      </c>
    </row>
  </sheetData>
  <dataValidations count="1">
    <dataValidation sqref="B5 C8:D37" showDropDown="0" showInputMessage="0" showErrorMessage="0" allowBlank="1" type="date" operator="greaterThan">
      <formula1>DATE(2000,1,1)</formula1>
    </dataValidation>
  </dataValidations>
  <pageMargins left="0.75" right="0.75" top="1" bottom="1" header="0.5" footer="0.5"/>
  <legacyDrawing xmlns:r="http://schemas.openxmlformats.org/officeDocument/2006/relationships" r:id="anysvml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37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34" customWidth="1" min="1" max="1"/>
    <col width="14" customWidth="1" min="2" max="2"/>
    <col width="14" customWidth="1" min="3" max="3"/>
    <col width="20" customWidth="1" min="4" max="4"/>
    <col width="14" customWidth="1" min="5" max="5"/>
    <col width="14" customWidth="1" min="6" max="6"/>
  </cols>
  <sheetData>
    <row r="1">
      <c r="A1" s="1" t="inlineStr">
        <is>
          <t>Проценты по ст. 395 ГК РФ — садоводы без членства</t>
        </is>
      </c>
    </row>
    <row r="3">
      <c r="A3" s="3" t="inlineStr">
        <is>
          <t>Дата расчёта</t>
        </is>
      </c>
      <c r="B3" s="7" t="n">
        <v>46314</v>
      </c>
      <c r="C3" s="2" t="inlineStr">
        <is>
          <t>← по какой день считать неоплаченное</t>
        </is>
      </c>
    </row>
    <row r="4">
      <c r="A4" s="2" t="inlineStr">
        <is>
          <t>Ставка — по листу «Ключевая ставка», по каждому её периоду отдельно.</t>
        </is>
      </c>
    </row>
    <row r="6" ht="32" customHeight="1">
      <c r="A6" s="8" t="inlineStr">
        <is>
          <t>Начисление</t>
        </is>
      </c>
      <c r="B6" s="8" t="inlineStr">
        <is>
          <t>Сумма, ₽</t>
        </is>
      </c>
      <c r="C6" s="8" t="inlineStr">
        <is>
          <t>Срок оплаты</t>
        </is>
      </c>
      <c r="D6" s="8" t="inlineStr">
        <is>
          <t>Дата оплаты
(пусто — не оплачено)</t>
        </is>
      </c>
      <c r="E6" s="8" t="inlineStr">
        <is>
          <t>Дней просрочки</t>
        </is>
      </c>
      <c r="F6" s="8" t="inlineStr">
        <is>
          <t>Проценты, ₽</t>
        </is>
      </c>
    </row>
    <row r="7">
      <c r="A7" s="9" t="inlineStr">
        <is>
          <t>Членский взнос, июль 2026</t>
        </is>
      </c>
      <c r="B7" s="10" t="n">
        <v>4300</v>
      </c>
      <c r="C7" s="7" t="n">
        <v>46254</v>
      </c>
      <c r="D7" s="7" t="n">
        <v>46314</v>
      </c>
      <c r="E7" s="11">
        <f>IF(OR(B7="",C7=""),"",MAX(0,IF(D7="",$B$3,D7)-C7))</f>
        <v/>
      </c>
      <c r="F7" s="12">
        <f>IF(OR(E7="",E7=0),IF(E7="","",0),SUMPRODUCT(('Ключевая ставка'!$A$6:$A$45&lt;&gt;0)*((((('Ключевая ставка'!$C$6:$C$45)+IF(D7="",$B$3,D7)-ABS(('Ключевая ставка'!$C$6:$C$45)-IF(D7="",$B$3,D7)))/2)-((('Ключевая ставка'!$A$6:$A$45)+(C7+1)+ABS(('Ключевая ставка'!$A$6:$A$45)-(C7+1)))/2)+1)&gt;0)*(((('Ключевая ставка'!$C$6:$C$45)+IF(D7="",$B$3,D7)-ABS(('Ключевая ставка'!$C$6:$C$45)-IF(D7="",$B$3,D7)))/2)-((('Ключевая ставка'!$A$6:$A$45)+(C7+1)+ABS(('Ключевая ставка'!$A$6:$A$45)-(C7+1)))/2)+1)*'Ключевая ставка'!$B$6:$B$45/100/'Ключевая ставка'!$D$6:$D$45)*B7)</f>
        <v/>
      </c>
    </row>
    <row r="8">
      <c r="A8" s="9" t="inlineStr">
        <is>
          <t>Членский взнос, август 2026</t>
        </is>
      </c>
      <c r="B8" s="10" t="n">
        <v>4300</v>
      </c>
      <c r="C8" s="7" t="n">
        <v>46285</v>
      </c>
      <c r="D8" s="7" t="n"/>
      <c r="E8" s="11">
        <f>IF(OR(B8="",C8=""),"",MAX(0,IF(D8="",$B$3,D8)-C8))</f>
        <v/>
      </c>
      <c r="F8" s="12">
        <f>IF(OR(E8="",E8=0),IF(E8="","",0),SUMPRODUCT(('Ключевая ставка'!$A$6:$A$45&lt;&gt;0)*((((('Ключевая ставка'!$C$6:$C$45)+IF(D8="",$B$3,D8)-ABS(('Ключевая ставка'!$C$6:$C$45)-IF(D8="",$B$3,D8)))/2)-((('Ключевая ставка'!$A$6:$A$45)+(C8+1)+ABS(('Ключевая ставка'!$A$6:$A$45)-(C8+1)))/2)+1)&gt;0)*(((('Ключевая ставка'!$C$6:$C$45)+IF(D8="",$B$3,D8)-ABS(('Ключевая ставка'!$C$6:$C$45)-IF(D8="",$B$3,D8)))/2)-((('Ключевая ставка'!$A$6:$A$45)+(C8+1)+ABS(('Ключевая ставка'!$A$6:$A$45)-(C8+1)))/2)+1)*'Ключевая ставка'!$B$6:$B$45/100/'Ключевая ставка'!$D$6:$D$45)*B8)</f>
        <v/>
      </c>
    </row>
    <row r="9">
      <c r="A9" s="9" t="inlineStr">
        <is>
          <t>Электроэнергия, август 2026</t>
        </is>
      </c>
      <c r="B9" s="10" t="n">
        <v>1310</v>
      </c>
      <c r="C9" s="7" t="n">
        <v>46285</v>
      </c>
      <c r="D9" s="7" t="n"/>
      <c r="E9" s="11">
        <f>IF(OR(B9="",C9=""),"",MAX(0,IF(D9="",$B$3,D9)-C9))</f>
        <v/>
      </c>
      <c r="F9" s="12">
        <f>IF(OR(E9="",E9=0),IF(E9="","",0),SUMPRODUCT(('Ключевая ставка'!$A$6:$A$45&lt;&gt;0)*((((('Ключевая ставка'!$C$6:$C$45)+IF(D9="",$B$3,D9)-ABS(('Ключевая ставка'!$C$6:$C$45)-IF(D9="",$B$3,D9)))/2)-((('Ключевая ставка'!$A$6:$A$45)+(C9+1)+ABS(('Ключевая ставка'!$A$6:$A$45)-(C9+1)))/2)+1)&gt;0)*(((('Ключевая ставка'!$C$6:$C$45)+IF(D9="",$B$3,D9)-ABS(('Ключевая ставка'!$C$6:$C$45)-IF(D9="",$B$3,D9)))/2)-((('Ключевая ставка'!$A$6:$A$45)+(C9+1)+ABS(('Ключевая ставка'!$A$6:$A$45)-(C9+1)))/2)+1)*'Ключевая ставка'!$B$6:$B$45/100/'Ключевая ставка'!$D$6:$D$45)*B9)</f>
        <v/>
      </c>
    </row>
    <row r="10">
      <c r="A10" s="9" t="n"/>
      <c r="B10" s="10" t="n"/>
      <c r="C10" s="7" t="n"/>
      <c r="D10" s="7" t="n"/>
      <c r="E10" s="11">
        <f>IF(OR(B10="",C10=""),"",MAX(0,IF(D10="",$B$3,D10)-C10))</f>
        <v/>
      </c>
      <c r="F10" s="12">
        <f>IF(OR(E10="",E10=0),IF(E10="","",0),SUMPRODUCT(('Ключевая ставка'!$A$6:$A$45&lt;&gt;0)*((((('Ключевая ставка'!$C$6:$C$45)+IF(D10="",$B$3,D10)-ABS(('Ключевая ставка'!$C$6:$C$45)-IF(D10="",$B$3,D10)))/2)-((('Ключевая ставка'!$A$6:$A$45)+(C10+1)+ABS(('Ключевая ставка'!$A$6:$A$45)-(C10+1)))/2)+1)&gt;0)*(((('Ключевая ставка'!$C$6:$C$45)+IF(D10="",$B$3,D10)-ABS(('Ключевая ставка'!$C$6:$C$45)-IF(D10="",$B$3,D10)))/2)-((('Ключевая ставка'!$A$6:$A$45)+(C10+1)+ABS(('Ключевая ставка'!$A$6:$A$45)-(C10+1)))/2)+1)*'Ключевая ставка'!$B$6:$B$45/100/'Ключевая ставка'!$D$6:$D$45)*B10)</f>
        <v/>
      </c>
    </row>
    <row r="11">
      <c r="A11" s="9" t="n"/>
      <c r="B11" s="10" t="n"/>
      <c r="C11" s="7" t="n"/>
      <c r="D11" s="7" t="n"/>
      <c r="E11" s="11">
        <f>IF(OR(B11="",C11=""),"",MAX(0,IF(D11="",$B$3,D11)-C11))</f>
        <v/>
      </c>
      <c r="F11" s="12">
        <f>IF(OR(E11="",E11=0),IF(E11="","",0),SUMPRODUCT(('Ключевая ставка'!$A$6:$A$45&lt;&gt;0)*((((('Ключевая ставка'!$C$6:$C$45)+IF(D11="",$B$3,D11)-ABS(('Ключевая ставка'!$C$6:$C$45)-IF(D11="",$B$3,D11)))/2)-((('Ключевая ставка'!$A$6:$A$45)+(C11+1)+ABS(('Ключевая ставка'!$A$6:$A$45)-(C11+1)))/2)+1)&gt;0)*(((('Ключевая ставка'!$C$6:$C$45)+IF(D11="",$B$3,D11)-ABS(('Ключевая ставка'!$C$6:$C$45)-IF(D11="",$B$3,D11)))/2)-((('Ключевая ставка'!$A$6:$A$45)+(C11+1)+ABS(('Ключевая ставка'!$A$6:$A$45)-(C11+1)))/2)+1)*'Ключевая ставка'!$B$6:$B$45/100/'Ключевая ставка'!$D$6:$D$45)*B11)</f>
        <v/>
      </c>
    </row>
    <row r="12">
      <c r="A12" s="9" t="n"/>
      <c r="B12" s="10" t="n"/>
      <c r="C12" s="7" t="n"/>
      <c r="D12" s="7" t="n"/>
      <c r="E12" s="11">
        <f>IF(OR(B12="",C12=""),"",MAX(0,IF(D12="",$B$3,D12)-C12))</f>
        <v/>
      </c>
      <c r="F12" s="12">
        <f>IF(OR(E12="",E12=0),IF(E12="","",0),SUMPRODUCT(('Ключевая ставка'!$A$6:$A$45&lt;&gt;0)*((((('Ключевая ставка'!$C$6:$C$45)+IF(D12="",$B$3,D12)-ABS(('Ключевая ставка'!$C$6:$C$45)-IF(D12="",$B$3,D12)))/2)-((('Ключевая ставка'!$A$6:$A$45)+(C12+1)+ABS(('Ключевая ставка'!$A$6:$A$45)-(C12+1)))/2)+1)&gt;0)*(((('Ключевая ставка'!$C$6:$C$45)+IF(D12="",$B$3,D12)-ABS(('Ключевая ставка'!$C$6:$C$45)-IF(D12="",$B$3,D12)))/2)-((('Ключевая ставка'!$A$6:$A$45)+(C12+1)+ABS(('Ключевая ставка'!$A$6:$A$45)-(C12+1)))/2)+1)*'Ключевая ставка'!$B$6:$B$45/100/'Ключевая ставка'!$D$6:$D$45)*B12)</f>
        <v/>
      </c>
    </row>
    <row r="13">
      <c r="A13" s="9" t="n"/>
      <c r="B13" s="10" t="n"/>
      <c r="C13" s="7" t="n"/>
      <c r="D13" s="7" t="n"/>
      <c r="E13" s="11">
        <f>IF(OR(B13="",C13=""),"",MAX(0,IF(D13="",$B$3,D13)-C13))</f>
        <v/>
      </c>
      <c r="F13" s="12">
        <f>IF(OR(E13="",E13=0),IF(E13="","",0),SUMPRODUCT(('Ключевая ставка'!$A$6:$A$45&lt;&gt;0)*((((('Ключевая ставка'!$C$6:$C$45)+IF(D13="",$B$3,D13)-ABS(('Ключевая ставка'!$C$6:$C$45)-IF(D13="",$B$3,D13)))/2)-((('Ключевая ставка'!$A$6:$A$45)+(C13+1)+ABS(('Ключевая ставка'!$A$6:$A$45)-(C13+1)))/2)+1)&gt;0)*(((('Ключевая ставка'!$C$6:$C$45)+IF(D13="",$B$3,D13)-ABS(('Ключевая ставка'!$C$6:$C$45)-IF(D13="",$B$3,D13)))/2)-((('Ключевая ставка'!$A$6:$A$45)+(C13+1)+ABS(('Ключевая ставка'!$A$6:$A$45)-(C13+1)))/2)+1)*'Ключевая ставка'!$B$6:$B$45/100/'Ключевая ставка'!$D$6:$D$45)*B13)</f>
        <v/>
      </c>
    </row>
    <row r="14">
      <c r="A14" s="9" t="n"/>
      <c r="B14" s="10" t="n"/>
      <c r="C14" s="7" t="n"/>
      <c r="D14" s="7" t="n"/>
      <c r="E14" s="11">
        <f>IF(OR(B14="",C14=""),"",MAX(0,IF(D14="",$B$3,D14)-C14))</f>
        <v/>
      </c>
      <c r="F14" s="12">
        <f>IF(OR(E14="",E14=0),IF(E14="","",0),SUMPRODUCT(('Ключевая ставка'!$A$6:$A$45&lt;&gt;0)*((((('Ключевая ставка'!$C$6:$C$45)+IF(D14="",$B$3,D14)-ABS(('Ключевая ставка'!$C$6:$C$45)-IF(D14="",$B$3,D14)))/2)-((('Ключевая ставка'!$A$6:$A$45)+(C14+1)+ABS(('Ключевая ставка'!$A$6:$A$45)-(C14+1)))/2)+1)&gt;0)*(((('Ключевая ставка'!$C$6:$C$45)+IF(D14="",$B$3,D14)-ABS(('Ключевая ставка'!$C$6:$C$45)-IF(D14="",$B$3,D14)))/2)-((('Ключевая ставка'!$A$6:$A$45)+(C14+1)+ABS(('Ключевая ставка'!$A$6:$A$45)-(C14+1)))/2)+1)*'Ключевая ставка'!$B$6:$B$45/100/'Ключевая ставка'!$D$6:$D$45)*B14)</f>
        <v/>
      </c>
    </row>
    <row r="15">
      <c r="A15" s="9" t="n"/>
      <c r="B15" s="10" t="n"/>
      <c r="C15" s="7" t="n"/>
      <c r="D15" s="7" t="n"/>
      <c r="E15" s="11">
        <f>IF(OR(B15="",C15=""),"",MAX(0,IF(D15="",$B$3,D15)-C15))</f>
        <v/>
      </c>
      <c r="F15" s="12">
        <f>IF(OR(E15="",E15=0),IF(E15="","",0),SUMPRODUCT(('Ключевая ставка'!$A$6:$A$45&lt;&gt;0)*((((('Ключевая ставка'!$C$6:$C$45)+IF(D15="",$B$3,D15)-ABS(('Ключевая ставка'!$C$6:$C$45)-IF(D15="",$B$3,D15)))/2)-((('Ключевая ставка'!$A$6:$A$45)+(C15+1)+ABS(('Ключевая ставка'!$A$6:$A$45)-(C15+1)))/2)+1)&gt;0)*(((('Ключевая ставка'!$C$6:$C$45)+IF(D15="",$B$3,D15)-ABS(('Ключевая ставка'!$C$6:$C$45)-IF(D15="",$B$3,D15)))/2)-((('Ключевая ставка'!$A$6:$A$45)+(C15+1)+ABS(('Ключевая ставка'!$A$6:$A$45)-(C15+1)))/2)+1)*'Ключевая ставка'!$B$6:$B$45/100/'Ключевая ставка'!$D$6:$D$45)*B15)</f>
        <v/>
      </c>
    </row>
    <row r="16">
      <c r="A16" s="9" t="n"/>
      <c r="B16" s="10" t="n"/>
      <c r="C16" s="7" t="n"/>
      <c r="D16" s="7" t="n"/>
      <c r="E16" s="11">
        <f>IF(OR(B16="",C16=""),"",MAX(0,IF(D16="",$B$3,D16)-C16))</f>
        <v/>
      </c>
      <c r="F16" s="12">
        <f>IF(OR(E16="",E16=0),IF(E16="","",0),SUMPRODUCT(('Ключевая ставка'!$A$6:$A$45&lt;&gt;0)*((((('Ключевая ставка'!$C$6:$C$45)+IF(D16="",$B$3,D16)-ABS(('Ключевая ставка'!$C$6:$C$45)-IF(D16="",$B$3,D16)))/2)-((('Ключевая ставка'!$A$6:$A$45)+(C16+1)+ABS(('Ключевая ставка'!$A$6:$A$45)-(C16+1)))/2)+1)&gt;0)*(((('Ключевая ставка'!$C$6:$C$45)+IF(D16="",$B$3,D16)-ABS(('Ключевая ставка'!$C$6:$C$45)-IF(D16="",$B$3,D16)))/2)-((('Ключевая ставка'!$A$6:$A$45)+(C16+1)+ABS(('Ключевая ставка'!$A$6:$A$45)-(C16+1)))/2)+1)*'Ключевая ставка'!$B$6:$B$45/100/'Ключевая ставка'!$D$6:$D$45)*B16)</f>
        <v/>
      </c>
    </row>
    <row r="17">
      <c r="A17" s="9" t="n"/>
      <c r="B17" s="10" t="n"/>
      <c r="C17" s="7" t="n"/>
      <c r="D17" s="7" t="n"/>
      <c r="E17" s="11">
        <f>IF(OR(B17="",C17=""),"",MAX(0,IF(D17="",$B$3,D17)-C17))</f>
        <v/>
      </c>
      <c r="F17" s="12">
        <f>IF(OR(E17="",E17=0),IF(E17="","",0),SUMPRODUCT(('Ключевая ставка'!$A$6:$A$45&lt;&gt;0)*((((('Ключевая ставка'!$C$6:$C$45)+IF(D17="",$B$3,D17)-ABS(('Ключевая ставка'!$C$6:$C$45)-IF(D17="",$B$3,D17)))/2)-((('Ключевая ставка'!$A$6:$A$45)+(C17+1)+ABS(('Ключевая ставка'!$A$6:$A$45)-(C17+1)))/2)+1)&gt;0)*(((('Ключевая ставка'!$C$6:$C$45)+IF(D17="",$B$3,D17)-ABS(('Ключевая ставка'!$C$6:$C$45)-IF(D17="",$B$3,D17)))/2)-((('Ключевая ставка'!$A$6:$A$45)+(C17+1)+ABS(('Ключевая ставка'!$A$6:$A$45)-(C17+1)))/2)+1)*'Ключевая ставка'!$B$6:$B$45/100/'Ключевая ставка'!$D$6:$D$45)*B17)</f>
        <v/>
      </c>
    </row>
    <row r="18">
      <c r="A18" s="9" t="n"/>
      <c r="B18" s="10" t="n"/>
      <c r="C18" s="7" t="n"/>
      <c r="D18" s="7" t="n"/>
      <c r="E18" s="11">
        <f>IF(OR(B18="",C18=""),"",MAX(0,IF(D18="",$B$3,D18)-C18))</f>
        <v/>
      </c>
      <c r="F18" s="12">
        <f>IF(OR(E18="",E18=0),IF(E18="","",0),SUMPRODUCT(('Ключевая ставка'!$A$6:$A$45&lt;&gt;0)*((((('Ключевая ставка'!$C$6:$C$45)+IF(D18="",$B$3,D18)-ABS(('Ключевая ставка'!$C$6:$C$45)-IF(D18="",$B$3,D18)))/2)-((('Ключевая ставка'!$A$6:$A$45)+(C18+1)+ABS(('Ключевая ставка'!$A$6:$A$45)-(C18+1)))/2)+1)&gt;0)*(((('Ключевая ставка'!$C$6:$C$45)+IF(D18="",$B$3,D18)-ABS(('Ключевая ставка'!$C$6:$C$45)-IF(D18="",$B$3,D18)))/2)-((('Ключевая ставка'!$A$6:$A$45)+(C18+1)+ABS(('Ключевая ставка'!$A$6:$A$45)-(C18+1)))/2)+1)*'Ключевая ставка'!$B$6:$B$45/100/'Ключевая ставка'!$D$6:$D$45)*B18)</f>
        <v/>
      </c>
    </row>
    <row r="19">
      <c r="A19" s="9" t="n"/>
      <c r="B19" s="10" t="n"/>
      <c r="C19" s="7" t="n"/>
      <c r="D19" s="7" t="n"/>
      <c r="E19" s="11">
        <f>IF(OR(B19="",C19=""),"",MAX(0,IF(D19="",$B$3,D19)-C19))</f>
        <v/>
      </c>
      <c r="F19" s="12">
        <f>IF(OR(E19="",E19=0),IF(E19="","",0),SUMPRODUCT(('Ключевая ставка'!$A$6:$A$45&lt;&gt;0)*((((('Ключевая ставка'!$C$6:$C$45)+IF(D19="",$B$3,D19)-ABS(('Ключевая ставка'!$C$6:$C$45)-IF(D19="",$B$3,D19)))/2)-((('Ключевая ставка'!$A$6:$A$45)+(C19+1)+ABS(('Ключевая ставка'!$A$6:$A$45)-(C19+1)))/2)+1)&gt;0)*(((('Ключевая ставка'!$C$6:$C$45)+IF(D19="",$B$3,D19)-ABS(('Ключевая ставка'!$C$6:$C$45)-IF(D19="",$B$3,D19)))/2)-((('Ключевая ставка'!$A$6:$A$45)+(C19+1)+ABS(('Ключевая ставка'!$A$6:$A$45)-(C19+1)))/2)+1)*'Ключевая ставка'!$B$6:$B$45/100/'Ключевая ставка'!$D$6:$D$45)*B19)</f>
        <v/>
      </c>
    </row>
    <row r="20">
      <c r="A20" s="9" t="n"/>
      <c r="B20" s="10" t="n"/>
      <c r="C20" s="7" t="n"/>
      <c r="D20" s="7" t="n"/>
      <c r="E20" s="11">
        <f>IF(OR(B20="",C20=""),"",MAX(0,IF(D20="",$B$3,D20)-C20))</f>
        <v/>
      </c>
      <c r="F20" s="12">
        <f>IF(OR(E20="",E20=0),IF(E20="","",0),SUMPRODUCT(('Ключевая ставка'!$A$6:$A$45&lt;&gt;0)*((((('Ключевая ставка'!$C$6:$C$45)+IF(D20="",$B$3,D20)-ABS(('Ключевая ставка'!$C$6:$C$45)-IF(D20="",$B$3,D20)))/2)-((('Ключевая ставка'!$A$6:$A$45)+(C20+1)+ABS(('Ключевая ставка'!$A$6:$A$45)-(C20+1)))/2)+1)&gt;0)*(((('Ключевая ставка'!$C$6:$C$45)+IF(D20="",$B$3,D20)-ABS(('Ключевая ставка'!$C$6:$C$45)-IF(D20="",$B$3,D20)))/2)-((('Ключевая ставка'!$A$6:$A$45)+(C20+1)+ABS(('Ключевая ставка'!$A$6:$A$45)-(C20+1)))/2)+1)*'Ключевая ставка'!$B$6:$B$45/100/'Ключевая ставка'!$D$6:$D$45)*B20)</f>
        <v/>
      </c>
    </row>
    <row r="21">
      <c r="A21" s="9" t="n"/>
      <c r="B21" s="10" t="n"/>
      <c r="C21" s="7" t="n"/>
      <c r="D21" s="7" t="n"/>
      <c r="E21" s="11">
        <f>IF(OR(B21="",C21=""),"",MAX(0,IF(D21="",$B$3,D21)-C21))</f>
        <v/>
      </c>
      <c r="F21" s="12">
        <f>IF(OR(E21="",E21=0),IF(E21="","",0),SUMPRODUCT(('Ключевая ставка'!$A$6:$A$45&lt;&gt;0)*((((('Ключевая ставка'!$C$6:$C$45)+IF(D21="",$B$3,D21)-ABS(('Ключевая ставка'!$C$6:$C$45)-IF(D21="",$B$3,D21)))/2)-((('Ключевая ставка'!$A$6:$A$45)+(C21+1)+ABS(('Ключевая ставка'!$A$6:$A$45)-(C21+1)))/2)+1)&gt;0)*(((('Ключевая ставка'!$C$6:$C$45)+IF(D21="",$B$3,D21)-ABS(('Ключевая ставка'!$C$6:$C$45)-IF(D21="",$B$3,D21)))/2)-((('Ключевая ставка'!$A$6:$A$45)+(C21+1)+ABS(('Ключевая ставка'!$A$6:$A$45)-(C21+1)))/2)+1)*'Ключевая ставка'!$B$6:$B$45/100/'Ключевая ставка'!$D$6:$D$45)*B21)</f>
        <v/>
      </c>
    </row>
    <row r="22">
      <c r="A22" s="9" t="n"/>
      <c r="B22" s="10" t="n"/>
      <c r="C22" s="7" t="n"/>
      <c r="D22" s="7" t="n"/>
      <c r="E22" s="11">
        <f>IF(OR(B22="",C22=""),"",MAX(0,IF(D22="",$B$3,D22)-C22))</f>
        <v/>
      </c>
      <c r="F22" s="12">
        <f>IF(OR(E22="",E22=0),IF(E22="","",0),SUMPRODUCT(('Ключевая ставка'!$A$6:$A$45&lt;&gt;0)*((((('Ключевая ставка'!$C$6:$C$45)+IF(D22="",$B$3,D22)-ABS(('Ключевая ставка'!$C$6:$C$45)-IF(D22="",$B$3,D22)))/2)-((('Ключевая ставка'!$A$6:$A$45)+(C22+1)+ABS(('Ключевая ставка'!$A$6:$A$45)-(C22+1)))/2)+1)&gt;0)*(((('Ключевая ставка'!$C$6:$C$45)+IF(D22="",$B$3,D22)-ABS(('Ключевая ставка'!$C$6:$C$45)-IF(D22="",$B$3,D22)))/2)-((('Ключевая ставка'!$A$6:$A$45)+(C22+1)+ABS(('Ключевая ставка'!$A$6:$A$45)-(C22+1)))/2)+1)*'Ключевая ставка'!$B$6:$B$45/100/'Ключевая ставка'!$D$6:$D$45)*B22)</f>
        <v/>
      </c>
    </row>
    <row r="23">
      <c r="A23" s="9" t="n"/>
      <c r="B23" s="10" t="n"/>
      <c r="C23" s="7" t="n"/>
      <c r="D23" s="7" t="n"/>
      <c r="E23" s="11">
        <f>IF(OR(B23="",C23=""),"",MAX(0,IF(D23="",$B$3,D23)-C23))</f>
        <v/>
      </c>
      <c r="F23" s="12">
        <f>IF(OR(E23="",E23=0),IF(E23="","",0),SUMPRODUCT(('Ключевая ставка'!$A$6:$A$45&lt;&gt;0)*((((('Ключевая ставка'!$C$6:$C$45)+IF(D23="",$B$3,D23)-ABS(('Ключевая ставка'!$C$6:$C$45)-IF(D23="",$B$3,D23)))/2)-((('Ключевая ставка'!$A$6:$A$45)+(C23+1)+ABS(('Ключевая ставка'!$A$6:$A$45)-(C23+1)))/2)+1)&gt;0)*(((('Ключевая ставка'!$C$6:$C$45)+IF(D23="",$B$3,D23)-ABS(('Ключевая ставка'!$C$6:$C$45)-IF(D23="",$B$3,D23)))/2)-((('Ключевая ставка'!$A$6:$A$45)+(C23+1)+ABS(('Ключевая ставка'!$A$6:$A$45)-(C23+1)))/2)+1)*'Ключевая ставка'!$B$6:$B$45/100/'Ключевая ставка'!$D$6:$D$45)*B23)</f>
        <v/>
      </c>
    </row>
    <row r="24">
      <c r="A24" s="9" t="n"/>
      <c r="B24" s="10" t="n"/>
      <c r="C24" s="7" t="n"/>
      <c r="D24" s="7" t="n"/>
      <c r="E24" s="11">
        <f>IF(OR(B24="",C24=""),"",MAX(0,IF(D24="",$B$3,D24)-C24))</f>
        <v/>
      </c>
      <c r="F24" s="12">
        <f>IF(OR(E24="",E24=0),IF(E24="","",0),SUMPRODUCT(('Ключевая ставка'!$A$6:$A$45&lt;&gt;0)*((((('Ключевая ставка'!$C$6:$C$45)+IF(D24="",$B$3,D24)-ABS(('Ключевая ставка'!$C$6:$C$45)-IF(D24="",$B$3,D24)))/2)-((('Ключевая ставка'!$A$6:$A$45)+(C24+1)+ABS(('Ключевая ставка'!$A$6:$A$45)-(C24+1)))/2)+1)&gt;0)*(((('Ключевая ставка'!$C$6:$C$45)+IF(D24="",$B$3,D24)-ABS(('Ключевая ставка'!$C$6:$C$45)-IF(D24="",$B$3,D24)))/2)-((('Ключевая ставка'!$A$6:$A$45)+(C24+1)+ABS(('Ключевая ставка'!$A$6:$A$45)-(C24+1)))/2)+1)*'Ключевая ставка'!$B$6:$B$45/100/'Ключевая ставка'!$D$6:$D$45)*B24)</f>
        <v/>
      </c>
    </row>
    <row r="25">
      <c r="A25" s="9" t="n"/>
      <c r="B25" s="10" t="n"/>
      <c r="C25" s="7" t="n"/>
      <c r="D25" s="7" t="n"/>
      <c r="E25" s="11">
        <f>IF(OR(B25="",C25=""),"",MAX(0,IF(D25="",$B$3,D25)-C25))</f>
        <v/>
      </c>
      <c r="F25" s="12">
        <f>IF(OR(E25="",E25=0),IF(E25="","",0),SUMPRODUCT(('Ключевая ставка'!$A$6:$A$45&lt;&gt;0)*((((('Ключевая ставка'!$C$6:$C$45)+IF(D25="",$B$3,D25)-ABS(('Ключевая ставка'!$C$6:$C$45)-IF(D25="",$B$3,D25)))/2)-((('Ключевая ставка'!$A$6:$A$45)+(C25+1)+ABS(('Ключевая ставка'!$A$6:$A$45)-(C25+1)))/2)+1)&gt;0)*(((('Ключевая ставка'!$C$6:$C$45)+IF(D25="",$B$3,D25)-ABS(('Ключевая ставка'!$C$6:$C$45)-IF(D25="",$B$3,D25)))/2)-((('Ключевая ставка'!$A$6:$A$45)+(C25+1)+ABS(('Ключевая ставка'!$A$6:$A$45)-(C25+1)))/2)+1)*'Ключевая ставка'!$B$6:$B$45/100/'Ключевая ставка'!$D$6:$D$45)*B25)</f>
        <v/>
      </c>
    </row>
    <row r="26">
      <c r="A26" s="9" t="n"/>
      <c r="B26" s="10" t="n"/>
      <c r="C26" s="7" t="n"/>
      <c r="D26" s="7" t="n"/>
      <c r="E26" s="11">
        <f>IF(OR(B26="",C26=""),"",MAX(0,IF(D26="",$B$3,D26)-C26))</f>
        <v/>
      </c>
      <c r="F26" s="12">
        <f>IF(OR(E26="",E26=0),IF(E26="","",0),SUMPRODUCT(('Ключевая ставка'!$A$6:$A$45&lt;&gt;0)*((((('Ключевая ставка'!$C$6:$C$45)+IF(D26="",$B$3,D26)-ABS(('Ключевая ставка'!$C$6:$C$45)-IF(D26="",$B$3,D26)))/2)-((('Ключевая ставка'!$A$6:$A$45)+(C26+1)+ABS(('Ключевая ставка'!$A$6:$A$45)-(C26+1)))/2)+1)&gt;0)*(((('Ключевая ставка'!$C$6:$C$45)+IF(D26="",$B$3,D26)-ABS(('Ключевая ставка'!$C$6:$C$45)-IF(D26="",$B$3,D26)))/2)-((('Ключевая ставка'!$A$6:$A$45)+(C26+1)+ABS(('Ключевая ставка'!$A$6:$A$45)-(C26+1)))/2)+1)*'Ключевая ставка'!$B$6:$B$45/100/'Ключевая ставка'!$D$6:$D$45)*B26)</f>
        <v/>
      </c>
    </row>
    <row r="27">
      <c r="A27" s="9" t="n"/>
      <c r="B27" s="10" t="n"/>
      <c r="C27" s="7" t="n"/>
      <c r="D27" s="7" t="n"/>
      <c r="E27" s="11">
        <f>IF(OR(B27="",C27=""),"",MAX(0,IF(D27="",$B$3,D27)-C27))</f>
        <v/>
      </c>
      <c r="F27" s="12">
        <f>IF(OR(E27="",E27=0),IF(E27="","",0),SUMPRODUCT(('Ключевая ставка'!$A$6:$A$45&lt;&gt;0)*((((('Ключевая ставка'!$C$6:$C$45)+IF(D27="",$B$3,D27)-ABS(('Ключевая ставка'!$C$6:$C$45)-IF(D27="",$B$3,D27)))/2)-((('Ключевая ставка'!$A$6:$A$45)+(C27+1)+ABS(('Ключевая ставка'!$A$6:$A$45)-(C27+1)))/2)+1)&gt;0)*(((('Ключевая ставка'!$C$6:$C$45)+IF(D27="",$B$3,D27)-ABS(('Ключевая ставка'!$C$6:$C$45)-IF(D27="",$B$3,D27)))/2)-((('Ключевая ставка'!$A$6:$A$45)+(C27+1)+ABS(('Ключевая ставка'!$A$6:$A$45)-(C27+1)))/2)+1)*'Ключевая ставка'!$B$6:$B$45/100/'Ключевая ставка'!$D$6:$D$45)*B27)</f>
        <v/>
      </c>
    </row>
    <row r="28">
      <c r="A28" s="9" t="n"/>
      <c r="B28" s="10" t="n"/>
      <c r="C28" s="7" t="n"/>
      <c r="D28" s="7" t="n"/>
      <c r="E28" s="11">
        <f>IF(OR(B28="",C28=""),"",MAX(0,IF(D28="",$B$3,D28)-C28))</f>
        <v/>
      </c>
      <c r="F28" s="12">
        <f>IF(OR(E28="",E28=0),IF(E28="","",0),SUMPRODUCT(('Ключевая ставка'!$A$6:$A$45&lt;&gt;0)*((((('Ключевая ставка'!$C$6:$C$45)+IF(D28="",$B$3,D28)-ABS(('Ключевая ставка'!$C$6:$C$45)-IF(D28="",$B$3,D28)))/2)-((('Ключевая ставка'!$A$6:$A$45)+(C28+1)+ABS(('Ключевая ставка'!$A$6:$A$45)-(C28+1)))/2)+1)&gt;0)*(((('Ключевая ставка'!$C$6:$C$45)+IF(D28="",$B$3,D28)-ABS(('Ключевая ставка'!$C$6:$C$45)-IF(D28="",$B$3,D28)))/2)-((('Ключевая ставка'!$A$6:$A$45)+(C28+1)+ABS(('Ключевая ставка'!$A$6:$A$45)-(C28+1)))/2)+1)*'Ключевая ставка'!$B$6:$B$45/100/'Ключевая ставка'!$D$6:$D$45)*B28)</f>
        <v/>
      </c>
    </row>
    <row r="29">
      <c r="A29" s="9" t="n"/>
      <c r="B29" s="10" t="n"/>
      <c r="C29" s="7" t="n"/>
      <c r="D29" s="7" t="n"/>
      <c r="E29" s="11">
        <f>IF(OR(B29="",C29=""),"",MAX(0,IF(D29="",$B$3,D29)-C29))</f>
        <v/>
      </c>
      <c r="F29" s="12">
        <f>IF(OR(E29="",E29=0),IF(E29="","",0),SUMPRODUCT(('Ключевая ставка'!$A$6:$A$45&lt;&gt;0)*((((('Ключевая ставка'!$C$6:$C$45)+IF(D29="",$B$3,D29)-ABS(('Ключевая ставка'!$C$6:$C$45)-IF(D29="",$B$3,D29)))/2)-((('Ключевая ставка'!$A$6:$A$45)+(C29+1)+ABS(('Ключевая ставка'!$A$6:$A$45)-(C29+1)))/2)+1)&gt;0)*(((('Ключевая ставка'!$C$6:$C$45)+IF(D29="",$B$3,D29)-ABS(('Ключевая ставка'!$C$6:$C$45)-IF(D29="",$B$3,D29)))/2)-((('Ключевая ставка'!$A$6:$A$45)+(C29+1)+ABS(('Ключевая ставка'!$A$6:$A$45)-(C29+1)))/2)+1)*'Ключевая ставка'!$B$6:$B$45/100/'Ключевая ставка'!$D$6:$D$45)*B29)</f>
        <v/>
      </c>
    </row>
    <row r="30">
      <c r="A30" s="9" t="n"/>
      <c r="B30" s="10" t="n"/>
      <c r="C30" s="7" t="n"/>
      <c r="D30" s="7" t="n"/>
      <c r="E30" s="11">
        <f>IF(OR(B30="",C30=""),"",MAX(0,IF(D30="",$B$3,D30)-C30))</f>
        <v/>
      </c>
      <c r="F30" s="12">
        <f>IF(OR(E30="",E30=0),IF(E30="","",0),SUMPRODUCT(('Ключевая ставка'!$A$6:$A$45&lt;&gt;0)*((((('Ключевая ставка'!$C$6:$C$45)+IF(D30="",$B$3,D30)-ABS(('Ключевая ставка'!$C$6:$C$45)-IF(D30="",$B$3,D30)))/2)-((('Ключевая ставка'!$A$6:$A$45)+(C30+1)+ABS(('Ключевая ставка'!$A$6:$A$45)-(C30+1)))/2)+1)&gt;0)*(((('Ключевая ставка'!$C$6:$C$45)+IF(D30="",$B$3,D30)-ABS(('Ключевая ставка'!$C$6:$C$45)-IF(D30="",$B$3,D30)))/2)-((('Ключевая ставка'!$A$6:$A$45)+(C30+1)+ABS(('Ключевая ставка'!$A$6:$A$45)-(C30+1)))/2)+1)*'Ключевая ставка'!$B$6:$B$45/100/'Ключевая ставка'!$D$6:$D$45)*B30)</f>
        <v/>
      </c>
    </row>
    <row r="31">
      <c r="A31" s="9" t="n"/>
      <c r="B31" s="10" t="n"/>
      <c r="C31" s="7" t="n"/>
      <c r="D31" s="7" t="n"/>
      <c r="E31" s="11">
        <f>IF(OR(B31="",C31=""),"",MAX(0,IF(D31="",$B$3,D31)-C31))</f>
        <v/>
      </c>
      <c r="F31" s="12">
        <f>IF(OR(E31="",E31=0),IF(E31="","",0),SUMPRODUCT(('Ключевая ставка'!$A$6:$A$45&lt;&gt;0)*((((('Ключевая ставка'!$C$6:$C$45)+IF(D31="",$B$3,D31)-ABS(('Ключевая ставка'!$C$6:$C$45)-IF(D31="",$B$3,D31)))/2)-((('Ключевая ставка'!$A$6:$A$45)+(C31+1)+ABS(('Ключевая ставка'!$A$6:$A$45)-(C31+1)))/2)+1)&gt;0)*(((('Ключевая ставка'!$C$6:$C$45)+IF(D31="",$B$3,D31)-ABS(('Ключевая ставка'!$C$6:$C$45)-IF(D31="",$B$3,D31)))/2)-((('Ключевая ставка'!$A$6:$A$45)+(C31+1)+ABS(('Ключевая ставка'!$A$6:$A$45)-(C31+1)))/2)+1)*'Ключевая ставка'!$B$6:$B$45/100/'Ключевая ставка'!$D$6:$D$45)*B31)</f>
        <v/>
      </c>
    </row>
    <row r="32">
      <c r="A32" s="9" t="n"/>
      <c r="B32" s="10" t="n"/>
      <c r="C32" s="7" t="n"/>
      <c r="D32" s="7" t="n"/>
      <c r="E32" s="11">
        <f>IF(OR(B32="",C32=""),"",MAX(0,IF(D32="",$B$3,D32)-C32))</f>
        <v/>
      </c>
      <c r="F32" s="12">
        <f>IF(OR(E32="",E32=0),IF(E32="","",0),SUMPRODUCT(('Ключевая ставка'!$A$6:$A$45&lt;&gt;0)*((((('Ключевая ставка'!$C$6:$C$45)+IF(D32="",$B$3,D32)-ABS(('Ключевая ставка'!$C$6:$C$45)-IF(D32="",$B$3,D32)))/2)-((('Ключевая ставка'!$A$6:$A$45)+(C32+1)+ABS(('Ключевая ставка'!$A$6:$A$45)-(C32+1)))/2)+1)&gt;0)*(((('Ключевая ставка'!$C$6:$C$45)+IF(D32="",$B$3,D32)-ABS(('Ключевая ставка'!$C$6:$C$45)-IF(D32="",$B$3,D32)))/2)-((('Ключевая ставка'!$A$6:$A$45)+(C32+1)+ABS(('Ключевая ставка'!$A$6:$A$45)-(C32+1)))/2)+1)*'Ключевая ставка'!$B$6:$B$45/100/'Ключевая ставка'!$D$6:$D$45)*B32)</f>
        <v/>
      </c>
    </row>
    <row r="33">
      <c r="A33" s="9" t="n"/>
      <c r="B33" s="10" t="n"/>
      <c r="C33" s="7" t="n"/>
      <c r="D33" s="7" t="n"/>
      <c r="E33" s="11">
        <f>IF(OR(B33="",C33=""),"",MAX(0,IF(D33="",$B$3,D33)-C33))</f>
        <v/>
      </c>
      <c r="F33" s="12">
        <f>IF(OR(E33="",E33=0),IF(E33="","",0),SUMPRODUCT(('Ключевая ставка'!$A$6:$A$45&lt;&gt;0)*((((('Ключевая ставка'!$C$6:$C$45)+IF(D33="",$B$3,D33)-ABS(('Ключевая ставка'!$C$6:$C$45)-IF(D33="",$B$3,D33)))/2)-((('Ключевая ставка'!$A$6:$A$45)+(C33+1)+ABS(('Ключевая ставка'!$A$6:$A$45)-(C33+1)))/2)+1)&gt;0)*(((('Ключевая ставка'!$C$6:$C$45)+IF(D33="",$B$3,D33)-ABS(('Ключевая ставка'!$C$6:$C$45)-IF(D33="",$B$3,D33)))/2)-((('Ключевая ставка'!$A$6:$A$45)+(C33+1)+ABS(('Ключевая ставка'!$A$6:$A$45)-(C33+1)))/2)+1)*'Ключевая ставка'!$B$6:$B$45/100/'Ключевая ставка'!$D$6:$D$45)*B33)</f>
        <v/>
      </c>
    </row>
    <row r="34">
      <c r="A34" s="9" t="n"/>
      <c r="B34" s="10" t="n"/>
      <c r="C34" s="7" t="n"/>
      <c r="D34" s="7" t="n"/>
      <c r="E34" s="11">
        <f>IF(OR(B34="",C34=""),"",MAX(0,IF(D34="",$B$3,D34)-C34))</f>
        <v/>
      </c>
      <c r="F34" s="12">
        <f>IF(OR(E34="",E34=0),IF(E34="","",0),SUMPRODUCT(('Ключевая ставка'!$A$6:$A$45&lt;&gt;0)*((((('Ключевая ставка'!$C$6:$C$45)+IF(D34="",$B$3,D34)-ABS(('Ключевая ставка'!$C$6:$C$45)-IF(D34="",$B$3,D34)))/2)-((('Ключевая ставка'!$A$6:$A$45)+(C34+1)+ABS(('Ключевая ставка'!$A$6:$A$45)-(C34+1)))/2)+1)&gt;0)*(((('Ключевая ставка'!$C$6:$C$45)+IF(D34="",$B$3,D34)-ABS(('Ключевая ставка'!$C$6:$C$45)-IF(D34="",$B$3,D34)))/2)-((('Ключевая ставка'!$A$6:$A$45)+(C34+1)+ABS(('Ключевая ставка'!$A$6:$A$45)-(C34+1)))/2)+1)*'Ключевая ставка'!$B$6:$B$45/100/'Ключевая ставка'!$D$6:$D$45)*B34)</f>
        <v/>
      </c>
    </row>
    <row r="35">
      <c r="A35" s="9" t="n"/>
      <c r="B35" s="10" t="n"/>
      <c r="C35" s="7" t="n"/>
      <c r="D35" s="7" t="n"/>
      <c r="E35" s="11">
        <f>IF(OR(B35="",C35=""),"",MAX(0,IF(D35="",$B$3,D35)-C35))</f>
        <v/>
      </c>
      <c r="F35" s="12">
        <f>IF(OR(E35="",E35=0),IF(E35="","",0),SUMPRODUCT(('Ключевая ставка'!$A$6:$A$45&lt;&gt;0)*((((('Ключевая ставка'!$C$6:$C$45)+IF(D35="",$B$3,D35)-ABS(('Ключевая ставка'!$C$6:$C$45)-IF(D35="",$B$3,D35)))/2)-((('Ключевая ставка'!$A$6:$A$45)+(C35+1)+ABS(('Ключевая ставка'!$A$6:$A$45)-(C35+1)))/2)+1)&gt;0)*(((('Ключевая ставка'!$C$6:$C$45)+IF(D35="",$B$3,D35)-ABS(('Ключевая ставка'!$C$6:$C$45)-IF(D35="",$B$3,D35)))/2)-((('Ключевая ставка'!$A$6:$A$45)+(C35+1)+ABS(('Ключевая ставка'!$A$6:$A$45)-(C35+1)))/2)+1)*'Ключевая ставка'!$B$6:$B$45/100/'Ключевая ставка'!$D$6:$D$45)*B35)</f>
        <v/>
      </c>
    </row>
    <row r="36">
      <c r="A36" s="9" t="n"/>
      <c r="B36" s="10" t="n"/>
      <c r="C36" s="7" t="n"/>
      <c r="D36" s="7" t="n"/>
      <c r="E36" s="11">
        <f>IF(OR(B36="",C36=""),"",MAX(0,IF(D36="",$B$3,D36)-C36))</f>
        <v/>
      </c>
      <c r="F36" s="12">
        <f>IF(OR(E36="",E36=0),IF(E36="","",0),SUMPRODUCT(('Ключевая ставка'!$A$6:$A$45&lt;&gt;0)*((((('Ключевая ставка'!$C$6:$C$45)+IF(D36="",$B$3,D36)-ABS(('Ключевая ставка'!$C$6:$C$45)-IF(D36="",$B$3,D36)))/2)-((('Ключевая ставка'!$A$6:$A$45)+(C36+1)+ABS(('Ключевая ставка'!$A$6:$A$45)-(C36+1)))/2)+1)&gt;0)*(((('Ключевая ставка'!$C$6:$C$45)+IF(D36="",$B$3,D36)-ABS(('Ключевая ставка'!$C$6:$C$45)-IF(D36="",$B$3,D36)))/2)-((('Ключевая ставка'!$A$6:$A$45)+(C36+1)+ABS(('Ключевая ставка'!$A$6:$A$45)-(C36+1)))/2)+1)*'Ключевая ставка'!$B$6:$B$45/100/'Ключевая ставка'!$D$6:$D$45)*B36)</f>
        <v/>
      </c>
    </row>
    <row r="37">
      <c r="A37" s="13" t="inlineStr">
        <is>
          <t>Итого</t>
        </is>
      </c>
      <c r="B37" s="14">
        <f>SUM(B7:B36)</f>
        <v/>
      </c>
      <c r="C37" s="15" t="n"/>
      <c r="D37" s="15" t="n"/>
      <c r="E37" s="15" t="n"/>
      <c r="F37" s="14">
        <f>ROUND(SUM(F7:F36),2)</f>
        <v/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45"/>
  <sheetViews>
    <sheetView showGridLines="0" workbookViewId="0">
      <selection activeCell="A1" sqref="A1"/>
    </sheetView>
  </sheetViews>
  <sheetFormatPr baseColWidth="8" defaultRowHeight="15"/>
  <cols>
    <col width="16" customWidth="1" min="1" max="1"/>
    <col width="18" customWidth="1" min="2" max="2"/>
    <col width="16" customWidth="1" min="3" max="3"/>
    <col width="14" customWidth="1" min="4" max="4"/>
  </cols>
  <sheetData>
    <row r="1">
      <c r="A1" s="1" t="inlineStr">
        <is>
          <t>Ключевая ставка Банка России</t>
        </is>
      </c>
    </row>
    <row r="2">
      <c r="A2" s="2" t="inlineStr">
        <is>
          <t>Источник: cbr.ru, «Ключевая ставка Банка России». Последнее учтённое решение — 11.09.2026 (ставка сохранена 14 %; следующее заседание — 23.10.2026).</t>
        </is>
      </c>
    </row>
    <row r="3">
      <c r="A3" s="2" t="inlineStr">
        <is>
          <t>Новое решение ЦБ — добавьте строку снизу. 1 января каждого года — отдельной строкой с той же ставкой.</t>
        </is>
      </c>
    </row>
    <row r="5" ht="32" customHeight="1">
      <c r="A5" s="8" t="inlineStr">
        <is>
          <t>С какой даты</t>
        </is>
      </c>
      <c r="B5" s="8" t="inlineStr">
        <is>
          <t>Ставка, % годовых</t>
        </is>
      </c>
      <c r="C5" s="8" t="inlineStr">
        <is>
          <t>По какую дату</t>
        </is>
      </c>
      <c r="D5" s="8" t="inlineStr">
        <is>
          <t>Дней в году</t>
        </is>
      </c>
    </row>
    <row r="6">
      <c r="A6" s="7" t="n">
        <v>45292</v>
      </c>
      <c r="B6" s="17" t="n">
        <v>16</v>
      </c>
      <c r="C6" s="18">
        <f>IF(A6="",0,IF(A7="",DATE(2099,12,31),A7-1))</f>
        <v/>
      </c>
      <c r="D6" s="19">
        <f>IF(A6="",1,DATE(YEAR(A6)+1,1,1)-DATE(YEAR(A6),1,1))</f>
        <v/>
      </c>
    </row>
    <row r="7">
      <c r="A7" s="7" t="n">
        <v>45502</v>
      </c>
      <c r="B7" s="17" t="n">
        <v>18</v>
      </c>
      <c r="C7" s="18">
        <f>IF(A7="",0,IF(A8="",DATE(2099,12,31),A8-1))</f>
        <v/>
      </c>
      <c r="D7" s="19">
        <f>IF(A7="",1,DATE(YEAR(A7)+1,1,1)-DATE(YEAR(A7),1,1))</f>
        <v/>
      </c>
    </row>
    <row r="8">
      <c r="A8" s="7" t="n">
        <v>45551</v>
      </c>
      <c r="B8" s="17" t="n">
        <v>19</v>
      </c>
      <c r="C8" s="18">
        <f>IF(A8="",0,IF(A9="",DATE(2099,12,31),A9-1))</f>
        <v/>
      </c>
      <c r="D8" s="19">
        <f>IF(A8="",1,DATE(YEAR(A8)+1,1,1)-DATE(YEAR(A8),1,1))</f>
        <v/>
      </c>
    </row>
    <row r="9">
      <c r="A9" s="7" t="n">
        <v>45593</v>
      </c>
      <c r="B9" s="17" t="n">
        <v>21</v>
      </c>
      <c r="C9" s="18">
        <f>IF(A9="",0,IF(A10="",DATE(2099,12,31),A10-1))</f>
        <v/>
      </c>
      <c r="D9" s="19">
        <f>IF(A9="",1,DATE(YEAR(A9)+1,1,1)-DATE(YEAR(A9),1,1))</f>
        <v/>
      </c>
    </row>
    <row r="10">
      <c r="A10" s="7" t="n">
        <v>45658</v>
      </c>
      <c r="B10" s="17" t="n">
        <v>21</v>
      </c>
      <c r="C10" s="18">
        <f>IF(A10="",0,IF(A11="",DATE(2099,12,31),A11-1))</f>
        <v/>
      </c>
      <c r="D10" s="19">
        <f>IF(A10="",1,DATE(YEAR(A10)+1,1,1)-DATE(YEAR(A10),1,1))</f>
        <v/>
      </c>
    </row>
    <row r="11">
      <c r="A11" s="7" t="n">
        <v>45817</v>
      </c>
      <c r="B11" s="17" t="n">
        <v>20</v>
      </c>
      <c r="C11" s="18">
        <f>IF(A11="",0,IF(A12="",DATE(2099,12,31),A12-1))</f>
        <v/>
      </c>
      <c r="D11" s="19">
        <f>IF(A11="",1,DATE(YEAR(A11)+1,1,1)-DATE(YEAR(A11),1,1))</f>
        <v/>
      </c>
    </row>
    <row r="12">
      <c r="A12" s="7" t="n">
        <v>45866</v>
      </c>
      <c r="B12" s="17" t="n">
        <v>18</v>
      </c>
      <c r="C12" s="18">
        <f>IF(A12="",0,IF(A13="",DATE(2099,12,31),A13-1))</f>
        <v/>
      </c>
      <c r="D12" s="19">
        <f>IF(A12="",1,DATE(YEAR(A12)+1,1,1)-DATE(YEAR(A12),1,1))</f>
        <v/>
      </c>
    </row>
    <row r="13">
      <c r="A13" s="7" t="n">
        <v>45915</v>
      </c>
      <c r="B13" s="17" t="n">
        <v>17</v>
      </c>
      <c r="C13" s="18">
        <f>IF(A13="",0,IF(A14="",DATE(2099,12,31),A14-1))</f>
        <v/>
      </c>
      <c r="D13" s="19">
        <f>IF(A13="",1,DATE(YEAR(A13)+1,1,1)-DATE(YEAR(A13),1,1))</f>
        <v/>
      </c>
    </row>
    <row r="14">
      <c r="A14" s="7" t="n">
        <v>45957</v>
      </c>
      <c r="B14" s="17" t="n">
        <v>16.5</v>
      </c>
      <c r="C14" s="18">
        <f>IF(A14="",0,IF(A15="",DATE(2099,12,31),A15-1))</f>
        <v/>
      </c>
      <c r="D14" s="19">
        <f>IF(A14="",1,DATE(YEAR(A14)+1,1,1)-DATE(YEAR(A14),1,1))</f>
        <v/>
      </c>
    </row>
    <row r="15">
      <c r="A15" s="7" t="n">
        <v>46013</v>
      </c>
      <c r="B15" s="17" t="n">
        <v>16</v>
      </c>
      <c r="C15" s="18">
        <f>IF(A15="",0,IF(A16="",DATE(2099,12,31),A16-1))</f>
        <v/>
      </c>
      <c r="D15" s="19">
        <f>IF(A15="",1,DATE(YEAR(A15)+1,1,1)-DATE(YEAR(A15),1,1))</f>
        <v/>
      </c>
    </row>
    <row r="16">
      <c r="A16" s="7" t="n">
        <v>46023</v>
      </c>
      <c r="B16" s="17" t="n">
        <v>16</v>
      </c>
      <c r="C16" s="18">
        <f>IF(A16="",0,IF(A17="",DATE(2099,12,31),A17-1))</f>
        <v/>
      </c>
      <c r="D16" s="19">
        <f>IF(A16="",1,DATE(YEAR(A16)+1,1,1)-DATE(YEAR(A16),1,1))</f>
        <v/>
      </c>
    </row>
    <row r="17">
      <c r="A17" s="7" t="n">
        <v>46069</v>
      </c>
      <c r="B17" s="17" t="n">
        <v>15.5</v>
      </c>
      <c r="C17" s="18">
        <f>IF(A17="",0,IF(A18="",DATE(2099,12,31),A18-1))</f>
        <v/>
      </c>
      <c r="D17" s="19">
        <f>IF(A17="",1,DATE(YEAR(A17)+1,1,1)-DATE(YEAR(A17),1,1))</f>
        <v/>
      </c>
    </row>
    <row r="18">
      <c r="A18" s="7" t="n">
        <v>46104</v>
      </c>
      <c r="B18" s="17" t="n">
        <v>15</v>
      </c>
      <c r="C18" s="18">
        <f>IF(A18="",0,IF(A19="",DATE(2099,12,31),A19-1))</f>
        <v/>
      </c>
      <c r="D18" s="19">
        <f>IF(A18="",1,DATE(YEAR(A18)+1,1,1)-DATE(YEAR(A18),1,1))</f>
        <v/>
      </c>
    </row>
    <row r="19">
      <c r="A19" s="7" t="n">
        <v>46139</v>
      </c>
      <c r="B19" s="17" t="n">
        <v>14.5</v>
      </c>
      <c r="C19" s="18">
        <f>IF(A19="",0,IF(A20="",DATE(2099,12,31),A20-1))</f>
        <v/>
      </c>
      <c r="D19" s="19">
        <f>IF(A19="",1,DATE(YEAR(A19)+1,1,1)-DATE(YEAR(A19),1,1))</f>
        <v/>
      </c>
    </row>
    <row r="20">
      <c r="A20" s="7" t="n">
        <v>46195</v>
      </c>
      <c r="B20" s="17" t="n">
        <v>14.25</v>
      </c>
      <c r="C20" s="18">
        <f>IF(A20="",0,IF(A21="",DATE(2099,12,31),A21-1))</f>
        <v/>
      </c>
      <c r="D20" s="19">
        <f>IF(A20="",1,DATE(YEAR(A20)+1,1,1)-DATE(YEAR(A20),1,1))</f>
        <v/>
      </c>
    </row>
    <row r="21">
      <c r="A21" s="7" t="n">
        <v>46230</v>
      </c>
      <c r="B21" s="17" t="n">
        <v>14</v>
      </c>
      <c r="C21" s="18">
        <f>IF(A21="",0,IF(A22="",DATE(2099,12,31),A22-1))</f>
        <v/>
      </c>
      <c r="D21" s="19">
        <f>IF(A21="",1,DATE(YEAR(A21)+1,1,1)-DATE(YEAR(A21),1,1))</f>
        <v/>
      </c>
    </row>
    <row r="22">
      <c r="A22" s="7" t="n"/>
      <c r="B22" s="17" t="n"/>
      <c r="C22" s="18">
        <f>IF(A22="",0,IF(A23="",DATE(2099,12,31),A23-1))</f>
        <v/>
      </c>
      <c r="D22" s="19">
        <f>IF(A22="",1,DATE(YEAR(A22)+1,1,1)-DATE(YEAR(A22),1,1))</f>
        <v/>
      </c>
    </row>
    <row r="23">
      <c r="A23" s="7" t="n"/>
      <c r="B23" s="17" t="n"/>
      <c r="C23" s="18">
        <f>IF(A23="",0,IF(A24="",DATE(2099,12,31),A24-1))</f>
        <v/>
      </c>
      <c r="D23" s="19">
        <f>IF(A23="",1,DATE(YEAR(A23)+1,1,1)-DATE(YEAR(A23),1,1))</f>
        <v/>
      </c>
    </row>
    <row r="24">
      <c r="A24" s="7" t="n"/>
      <c r="B24" s="17" t="n"/>
      <c r="C24" s="18">
        <f>IF(A24="",0,IF(A25="",DATE(2099,12,31),A25-1))</f>
        <v/>
      </c>
      <c r="D24" s="19">
        <f>IF(A24="",1,DATE(YEAR(A24)+1,1,1)-DATE(YEAR(A24),1,1))</f>
        <v/>
      </c>
    </row>
    <row r="25">
      <c r="A25" s="7" t="n"/>
      <c r="B25" s="17" t="n"/>
      <c r="C25" s="18">
        <f>IF(A25="",0,IF(A26="",DATE(2099,12,31),A26-1))</f>
        <v/>
      </c>
      <c r="D25" s="19">
        <f>IF(A25="",1,DATE(YEAR(A25)+1,1,1)-DATE(YEAR(A25),1,1))</f>
        <v/>
      </c>
    </row>
    <row r="26">
      <c r="A26" s="7" t="n"/>
      <c r="B26" s="17" t="n"/>
      <c r="C26" s="18">
        <f>IF(A26="",0,IF(A27="",DATE(2099,12,31),A27-1))</f>
        <v/>
      </c>
      <c r="D26" s="19">
        <f>IF(A26="",1,DATE(YEAR(A26)+1,1,1)-DATE(YEAR(A26),1,1))</f>
        <v/>
      </c>
    </row>
    <row r="27">
      <c r="A27" s="7" t="n"/>
      <c r="B27" s="17" t="n"/>
      <c r="C27" s="18">
        <f>IF(A27="",0,IF(A28="",DATE(2099,12,31),A28-1))</f>
        <v/>
      </c>
      <c r="D27" s="19">
        <f>IF(A27="",1,DATE(YEAR(A27)+1,1,1)-DATE(YEAR(A27),1,1))</f>
        <v/>
      </c>
    </row>
    <row r="28">
      <c r="A28" s="7" t="n"/>
      <c r="B28" s="17" t="n"/>
      <c r="C28" s="18">
        <f>IF(A28="",0,IF(A29="",DATE(2099,12,31),A29-1))</f>
        <v/>
      </c>
      <c r="D28" s="19">
        <f>IF(A28="",1,DATE(YEAR(A28)+1,1,1)-DATE(YEAR(A28),1,1))</f>
        <v/>
      </c>
    </row>
    <row r="29">
      <c r="A29" s="7" t="n"/>
      <c r="B29" s="17" t="n"/>
      <c r="C29" s="18">
        <f>IF(A29="",0,IF(A30="",DATE(2099,12,31),A30-1))</f>
        <v/>
      </c>
      <c r="D29" s="19">
        <f>IF(A29="",1,DATE(YEAR(A29)+1,1,1)-DATE(YEAR(A29),1,1))</f>
        <v/>
      </c>
    </row>
    <row r="30">
      <c r="A30" s="7" t="n"/>
      <c r="B30" s="17" t="n"/>
      <c r="C30" s="18">
        <f>IF(A30="",0,IF(A31="",DATE(2099,12,31),A31-1))</f>
        <v/>
      </c>
      <c r="D30" s="19">
        <f>IF(A30="",1,DATE(YEAR(A30)+1,1,1)-DATE(YEAR(A30),1,1))</f>
        <v/>
      </c>
    </row>
    <row r="31">
      <c r="A31" s="7" t="n"/>
      <c r="B31" s="17" t="n"/>
      <c r="C31" s="18">
        <f>IF(A31="",0,IF(A32="",DATE(2099,12,31),A32-1))</f>
        <v/>
      </c>
      <c r="D31" s="19">
        <f>IF(A31="",1,DATE(YEAR(A31)+1,1,1)-DATE(YEAR(A31),1,1))</f>
        <v/>
      </c>
    </row>
    <row r="32">
      <c r="A32" s="7" t="n"/>
      <c r="B32" s="17" t="n"/>
      <c r="C32" s="18">
        <f>IF(A32="",0,IF(A33="",DATE(2099,12,31),A33-1))</f>
        <v/>
      </c>
      <c r="D32" s="19">
        <f>IF(A32="",1,DATE(YEAR(A32)+1,1,1)-DATE(YEAR(A32),1,1))</f>
        <v/>
      </c>
    </row>
    <row r="33">
      <c r="A33" s="7" t="n"/>
      <c r="B33" s="17" t="n"/>
      <c r="C33" s="18">
        <f>IF(A33="",0,IF(A34="",DATE(2099,12,31),A34-1))</f>
        <v/>
      </c>
      <c r="D33" s="19">
        <f>IF(A33="",1,DATE(YEAR(A33)+1,1,1)-DATE(YEAR(A33),1,1))</f>
        <v/>
      </c>
    </row>
    <row r="34">
      <c r="A34" s="7" t="n"/>
      <c r="B34" s="17" t="n"/>
      <c r="C34" s="18">
        <f>IF(A34="",0,IF(A35="",DATE(2099,12,31),A35-1))</f>
        <v/>
      </c>
      <c r="D34" s="19">
        <f>IF(A34="",1,DATE(YEAR(A34)+1,1,1)-DATE(YEAR(A34),1,1))</f>
        <v/>
      </c>
    </row>
    <row r="35">
      <c r="A35" s="7" t="n"/>
      <c r="B35" s="17" t="n"/>
      <c r="C35" s="18">
        <f>IF(A35="",0,IF(A36="",DATE(2099,12,31),A36-1))</f>
        <v/>
      </c>
      <c r="D35" s="19">
        <f>IF(A35="",1,DATE(YEAR(A35)+1,1,1)-DATE(YEAR(A35),1,1))</f>
        <v/>
      </c>
    </row>
    <row r="36">
      <c r="A36" s="7" t="n"/>
      <c r="B36" s="17" t="n"/>
      <c r="C36" s="18">
        <f>IF(A36="",0,IF(A37="",DATE(2099,12,31),A37-1))</f>
        <v/>
      </c>
      <c r="D36" s="19">
        <f>IF(A36="",1,DATE(YEAR(A36)+1,1,1)-DATE(YEAR(A36),1,1))</f>
        <v/>
      </c>
    </row>
    <row r="37">
      <c r="A37" s="7" t="n"/>
      <c r="B37" s="17" t="n"/>
      <c r="C37" s="18">
        <f>IF(A37="",0,IF(A38="",DATE(2099,12,31),A38-1))</f>
        <v/>
      </c>
      <c r="D37" s="19">
        <f>IF(A37="",1,DATE(YEAR(A37)+1,1,1)-DATE(YEAR(A37),1,1))</f>
        <v/>
      </c>
    </row>
    <row r="38">
      <c r="A38" s="7" t="n"/>
      <c r="B38" s="17" t="n"/>
      <c r="C38" s="18">
        <f>IF(A38="",0,IF(A39="",DATE(2099,12,31),A39-1))</f>
        <v/>
      </c>
      <c r="D38" s="19">
        <f>IF(A38="",1,DATE(YEAR(A38)+1,1,1)-DATE(YEAR(A38),1,1))</f>
        <v/>
      </c>
    </row>
    <row r="39">
      <c r="A39" s="7" t="n"/>
      <c r="B39" s="17" t="n"/>
      <c r="C39" s="18">
        <f>IF(A39="",0,IF(A40="",DATE(2099,12,31),A40-1))</f>
        <v/>
      </c>
      <c r="D39" s="19">
        <f>IF(A39="",1,DATE(YEAR(A39)+1,1,1)-DATE(YEAR(A39),1,1))</f>
        <v/>
      </c>
    </row>
    <row r="40">
      <c r="A40" s="7" t="n"/>
      <c r="B40" s="17" t="n"/>
      <c r="C40" s="18">
        <f>IF(A40="",0,IF(A41="",DATE(2099,12,31),A41-1))</f>
        <v/>
      </c>
      <c r="D40" s="19">
        <f>IF(A40="",1,DATE(YEAR(A40)+1,1,1)-DATE(YEAR(A40),1,1))</f>
        <v/>
      </c>
    </row>
    <row r="41">
      <c r="A41" s="7" t="n"/>
      <c r="B41" s="17" t="n"/>
      <c r="C41" s="18">
        <f>IF(A41="",0,IF(A42="",DATE(2099,12,31),A42-1))</f>
        <v/>
      </c>
      <c r="D41" s="19">
        <f>IF(A41="",1,DATE(YEAR(A41)+1,1,1)-DATE(YEAR(A41),1,1))</f>
        <v/>
      </c>
    </row>
    <row r="42">
      <c r="A42" s="7" t="n"/>
      <c r="B42" s="17" t="n"/>
      <c r="C42" s="18">
        <f>IF(A42="",0,IF(A43="",DATE(2099,12,31),A43-1))</f>
        <v/>
      </c>
      <c r="D42" s="19">
        <f>IF(A42="",1,DATE(YEAR(A42)+1,1,1)-DATE(YEAR(A42),1,1))</f>
        <v/>
      </c>
    </row>
    <row r="43">
      <c r="A43" s="7" t="n"/>
      <c r="B43" s="17" t="n"/>
      <c r="C43" s="18">
        <f>IF(A43="",0,IF(A44="",DATE(2099,12,31),A44-1))</f>
        <v/>
      </c>
      <c r="D43" s="19">
        <f>IF(A43="",1,DATE(YEAR(A43)+1,1,1)-DATE(YEAR(A43),1,1))</f>
        <v/>
      </c>
    </row>
    <row r="44">
      <c r="A44" s="7" t="n"/>
      <c r="B44" s="17" t="n"/>
      <c r="C44" s="18">
        <f>IF(A44="",0,IF(A45="",DATE(2099,12,31),A45-1))</f>
        <v/>
      </c>
      <c r="D44" s="19">
        <f>IF(A44="",1,DATE(YEAR(A44)+1,1,1)-DATE(YEAR(A44),1,1))</f>
        <v/>
      </c>
    </row>
    <row r="45">
      <c r="A45" s="7" t="n"/>
      <c r="B45" s="17" t="n"/>
      <c r="C45" s="18">
        <f>IF(A45="",0,IF(A46="",DATE(2099,12,31),A46-1))</f>
        <v/>
      </c>
      <c r="D45" s="19">
        <f>IF(A45="",1,DATE(YEAR(A45)+1,1,1)-DATE(YEAR(A45),1,1))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2026-10-19T14:56:41Z</dcterms:created>
  <dcterms:modified xmlns:dcterms="http://purl.org/dc/terms/" xmlns:xsi="http://www.w3.org/2001/XMLSchema-instance" xsi:type="dcterms:W3CDTF">2026-10-19T14:56:41Z</dcterms:modified>
</cp:coreProperties>
</file>